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13_ncr:1_{A764735E-6F2D-4EBF-BA1C-5E55EBC192D7}" xr6:coauthVersionLast="46" xr6:coauthVersionMax="46" xr10:uidLastSave="{00000000-0000-0000-0000-000000000000}"/>
  <bookViews>
    <workbookView xWindow="-120" yWindow="-120" windowWidth="20730" windowHeight="11760" tabRatio="685" firstSheet="1" activeTab="4" xr2:uid="{00000000-000D-0000-FFFF-FFFF00000000}"/>
  </bookViews>
  <sheets>
    <sheet name="Cover Page" sheetId="26" r:id="rId1"/>
    <sheet name="sensitivity analysis model" sheetId="27" r:id="rId2"/>
    <sheet name="Project Budget" sheetId="28" r:id="rId3"/>
    <sheet name="Sheet1" sheetId="29" r:id="rId4"/>
    <sheet name=" Balance Sheet Model" sheetId="25" r:id="rId5"/>
  </sheets>
  <definedNames>
    <definedName name="asd">#REF!</definedName>
    <definedName name="CIQWBGuid" hidden="1">"2cd8126d-26c3-430c-b7fa-a069e3a1fc62"</definedName>
    <definedName name="Forecast" localSheetId="4">#REF!</definedName>
    <definedName name="Forecast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4">' Balance Sheet Model'!$A$3:$F$35</definedName>
    <definedName name="_xlnm.Print_Area" localSheetId="0">'Cover Page'!$A$1:$P$24</definedName>
    <definedName name="_xlnm.Print_Titles" localSheetId="4">' Balance Sheet Model'!$3:$4</definedName>
    <definedName name="Step_1" localSheetId="4">#REF!</definedName>
    <definedName name="Step_1">#REF!</definedName>
    <definedName name="Step_2" localSheetId="4">#REF!</definedName>
    <definedName name="Step_2">#REF!</definedName>
    <definedName name="Step_3" localSheetId="4">#REF!</definedName>
    <definedName name="Step_3">#REF!</definedName>
    <definedName name="Step_4" localSheetId="4">#REF!</definedName>
    <definedName name="Step_4">#REF!</definedName>
    <definedName name="Step_5" localSheetId="4">#REF!</definedName>
    <definedName name="Step_5">#REF!</definedName>
    <definedName name="Step_6" localSheetId="4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8" l="1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N18" i="28"/>
  <c r="M18" i="28"/>
  <c r="H18" i="28"/>
  <c r="P18" i="28" s="1"/>
  <c r="G18" i="28"/>
  <c r="O18" i="28" s="1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H9" i="28"/>
  <c r="G9" i="28"/>
  <c r="N8" i="28"/>
  <c r="M8" i="28"/>
  <c r="H8" i="28"/>
  <c r="P8" i="28" s="1"/>
  <c r="G8" i="28"/>
  <c r="O8" i="28" s="1"/>
  <c r="G4" i="28"/>
  <c r="G3" i="28"/>
  <c r="J3" i="28" l="1"/>
  <c r="Q18" i="28"/>
  <c r="J4" i="28"/>
  <c r="Q8" i="28"/>
  <c r="L3" i="28" s="1"/>
  <c r="B7" i="27"/>
  <c r="B8" i="27" s="1"/>
  <c r="B6" i="27"/>
  <c r="D6" i="27" s="1"/>
  <c r="E6" i="27" s="1"/>
  <c r="F6" i="27" s="1"/>
  <c r="D5" i="27"/>
  <c r="E5" i="27" s="1"/>
  <c r="D8" i="27" l="1"/>
  <c r="E8" i="27" s="1"/>
  <c r="F8" i="27" s="1"/>
  <c r="B9" i="27"/>
  <c r="D7" i="27"/>
  <c r="E7" i="27" s="1"/>
  <c r="F7" i="27" s="1"/>
  <c r="B10" i="27" l="1"/>
  <c r="D9" i="27"/>
  <c r="E9" i="27" s="1"/>
  <c r="F9" i="27" s="1"/>
  <c r="D10" i="27" l="1"/>
  <c r="E10" i="27" s="1"/>
  <c r="F10" i="27" s="1"/>
  <c r="B11" i="27"/>
  <c r="B12" i="27" l="1"/>
  <c r="D11" i="27"/>
  <c r="E11" i="27" s="1"/>
  <c r="F11" i="27" s="1"/>
  <c r="D12" i="27" l="1"/>
  <c r="E12" i="27" s="1"/>
  <c r="F12" i="27" s="1"/>
  <c r="B13" i="27"/>
  <c r="D13" i="27" l="1"/>
  <c r="E13" i="27" s="1"/>
  <c r="F13" i="27" s="1"/>
  <c r="B14" i="27"/>
  <c r="B15" i="27" l="1"/>
  <c r="D15" i="27" s="1"/>
  <c r="E15" i="27" s="1"/>
  <c r="F15" i="27" s="1"/>
  <c r="D14" i="27"/>
  <c r="E14" i="27" s="1"/>
  <c r="F14" i="27" s="1"/>
  <c r="C22" i="25"/>
  <c r="C26" i="25" s="1"/>
  <c r="D22" i="25"/>
  <c r="D26" i="25" s="1"/>
  <c r="E22" i="25"/>
  <c r="E26" i="25" s="1"/>
  <c r="F22" i="25"/>
  <c r="F26" i="25" s="1"/>
  <c r="B22" i="25"/>
  <c r="B26" i="25" s="1"/>
  <c r="C11" i="25"/>
  <c r="C15" i="25" s="1"/>
  <c r="D11" i="25"/>
  <c r="D15" i="25" s="1"/>
  <c r="E11" i="25"/>
  <c r="E15" i="25" s="1"/>
  <c r="F11" i="25"/>
  <c r="F15" i="25" s="1"/>
  <c r="B11" i="25"/>
  <c r="B15" i="25" s="1"/>
  <c r="B31" i="25" l="1"/>
  <c r="C31" i="25"/>
  <c r="D31" i="25"/>
  <c r="E31" i="25"/>
  <c r="F31" i="25"/>
  <c r="C32" i="25" l="1"/>
  <c r="C34" i="25" s="1"/>
  <c r="E32" i="25"/>
  <c r="E34" i="25" s="1"/>
  <c r="F32" i="25"/>
  <c r="F34" i="25" s="1"/>
  <c r="B32" i="25"/>
  <c r="B34" i="25" s="1"/>
  <c r="D32" i="25"/>
  <c r="D34" i="25" s="1"/>
</calcChain>
</file>

<file path=xl/sharedStrings.xml><?xml version="1.0" encoding="utf-8"?>
<sst xmlns="http://schemas.openxmlformats.org/spreadsheetml/2006/main" count="109" uniqueCount="76">
  <si>
    <t>Balance Sheet</t>
  </si>
  <si>
    <t>Assets</t>
  </si>
  <si>
    <t>Cash</t>
  </si>
  <si>
    <t>Accounts Receivable</t>
  </si>
  <si>
    <t>Property &amp; Equipment</t>
  </si>
  <si>
    <t>Inventory</t>
  </si>
  <si>
    <t>Total Assets</t>
  </si>
  <si>
    <t>Liabilities</t>
  </si>
  <si>
    <t>Accounts Payable</t>
  </si>
  <si>
    <t>Total Liabilities</t>
  </si>
  <si>
    <t>Shareholder's Equity</t>
  </si>
  <si>
    <t>Equity Capital</t>
  </si>
  <si>
    <t>Retained Earnings</t>
  </si>
  <si>
    <t>Total Liabilities &amp; Shareholder's Equity</t>
  </si>
  <si>
    <t>Check</t>
  </si>
  <si>
    <t>Current assets:</t>
  </si>
  <si>
    <t>Total current assets</t>
  </si>
  <si>
    <t>Goodwill</t>
  </si>
  <si>
    <t>Current liabilities:</t>
  </si>
  <si>
    <t>Accrued expenses</t>
  </si>
  <si>
    <t>Prepaid expenses</t>
  </si>
  <si>
    <t>Unearned revenue</t>
  </si>
  <si>
    <t>Total current liabilities</t>
  </si>
  <si>
    <t>Long-term debt</t>
  </si>
  <si>
    <t>Other long-term liabilities</t>
  </si>
  <si>
    <t>[USD $ millions]</t>
  </si>
  <si>
    <t>Notes</t>
  </si>
  <si>
    <t>Cyeni Accountants</t>
  </si>
  <si>
    <t>Balance Sheet Model</t>
  </si>
  <si>
    <t>Sensitivity Analysis Table</t>
  </si>
  <si>
    <t>Unit Price</t>
  </si>
  <si>
    <t>Sales Volume</t>
  </si>
  <si>
    <t>Revenue</t>
  </si>
  <si>
    <t>Rev. Increase</t>
  </si>
  <si>
    <t>na</t>
  </si>
  <si>
    <t>Sensitivity Analysis Model</t>
  </si>
  <si>
    <t>Project Budget Template</t>
  </si>
  <si>
    <t>Estimated Time</t>
  </si>
  <si>
    <t>Estimated Total Cost</t>
  </si>
  <si>
    <t>Over</t>
  </si>
  <si>
    <t>Date:</t>
  </si>
  <si>
    <t>Actual Time</t>
  </si>
  <si>
    <t>Actual Total Cost</t>
  </si>
  <si>
    <t>Labour</t>
  </si>
  <si>
    <t>Materials</t>
  </si>
  <si>
    <t>Overall</t>
  </si>
  <si>
    <t>WBS</t>
  </si>
  <si>
    <t>Task Category</t>
  </si>
  <si>
    <t>Time</t>
  </si>
  <si>
    <t>Wage</t>
  </si>
  <si>
    <t>Total labour cost</t>
  </si>
  <si>
    <t>Units</t>
  </si>
  <si>
    <t>Cost per unit</t>
  </si>
  <si>
    <t>Total Material Cost</t>
  </si>
  <si>
    <t>Total Cost</t>
  </si>
  <si>
    <t>Estimated</t>
  </si>
  <si>
    <t>Actual</t>
  </si>
  <si>
    <t>Primary</t>
  </si>
  <si>
    <t>Secondary</t>
  </si>
  <si>
    <t>1.1.1</t>
  </si>
  <si>
    <t>Tertiary</t>
  </si>
  <si>
    <t>1.1.2</t>
  </si>
  <si>
    <t>1.2.1</t>
  </si>
  <si>
    <t>1.2.2</t>
  </si>
  <si>
    <t>1.3.1</t>
  </si>
  <si>
    <t>1.3.2</t>
  </si>
  <si>
    <t>2.1.1</t>
  </si>
  <si>
    <t>2.1.2</t>
  </si>
  <si>
    <t>2.2.1</t>
  </si>
  <si>
    <t>2.2.2</t>
  </si>
  <si>
    <t>2.3.1</t>
  </si>
  <si>
    <t>2.3.2</t>
  </si>
  <si>
    <t>Project Name: Project Cyeni</t>
  </si>
  <si>
    <t>Project Traffic Growth</t>
  </si>
  <si>
    <t>Project Budget Model</t>
  </si>
  <si>
    <t>This Excel model is for Calculating Project Budget, Sensitivity Analysis &amp;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</si>
</sst>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_-* #,##0.00_-;\-* #,##0.00_-;_-* &quot;-&quot;??_-;_-@_-"/>
    <numFmt numFmtId="165" formatCode="_-* #,##0_-;\(#,##0\)_-;_-* &quot;-&quot;_-;_-@_-"/>
    <numFmt numFmtId="166" formatCode="0.000"/>
    <numFmt numFmtId="167" formatCode="_ * #,##0_ ;_ * \-#,##0_ ;_ * &quot;-&quot;??_ ;_ @_ "/>
    <numFmt numFmtId="168" formatCode="0.0%"/>
    <numFmt numFmtId="169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0"/>
      <color theme="10"/>
      <name val="Arial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0"/>
      <color rgb="FF0000FF"/>
      <name val="Open Sans"/>
      <family val="2"/>
    </font>
    <font>
      <i/>
      <sz val="10"/>
      <color theme="1"/>
      <name val="Open Sans"/>
      <family val="2"/>
    </font>
    <font>
      <sz val="8"/>
      <color theme="0"/>
      <name val="Open Sans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2"/>
      <color theme="2"/>
      <name val="Calibri"/>
      <family val="2"/>
      <scheme val="minor"/>
    </font>
    <font>
      <sz val="11"/>
      <color theme="1"/>
      <name val="Open Sans"/>
      <family val="2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  <font>
      <u/>
      <sz val="12"/>
      <color rgb="FFFF0000"/>
      <name val="Algerian"/>
      <family val="5"/>
    </font>
    <font>
      <b/>
      <u/>
      <sz val="12"/>
      <color rgb="FFFF0000"/>
      <name val="Algerian"/>
      <family val="5"/>
    </font>
    <font>
      <sz val="12"/>
      <color theme="1"/>
      <name val="Open Sans"/>
      <family val="2"/>
    </font>
    <font>
      <b/>
      <sz val="11"/>
      <color theme="0"/>
      <name val="Open Sans"/>
      <family val="2"/>
    </font>
    <font>
      <u/>
      <sz val="12"/>
      <color rgb="FF0070C0"/>
      <name val="Calibri"/>
      <family val="2"/>
      <scheme val="minor"/>
    </font>
    <font>
      <b/>
      <u val="singleAccounting"/>
      <sz val="8"/>
      <color rgb="FFFF0000"/>
      <name val="Algerian"/>
      <family val="5"/>
    </font>
    <font>
      <b/>
      <sz val="22"/>
      <color theme="1"/>
      <name val="Arial"/>
      <family val="2"/>
    </font>
    <font>
      <b/>
      <sz val="14"/>
      <color theme="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65" fontId="2" fillId="0" borderId="0" xfId="1" applyNumberFormat="1" applyFont="1"/>
    <xf numFmtId="0" fontId="5" fillId="2" borderId="0" xfId="0" applyFont="1" applyFill="1"/>
    <xf numFmtId="0" fontId="6" fillId="0" borderId="0" xfId="0" applyFont="1"/>
    <xf numFmtId="165" fontId="6" fillId="0" borderId="0" xfId="1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right"/>
    </xf>
    <xf numFmtId="165" fontId="7" fillId="0" borderId="0" xfId="1" applyNumberFormat="1" applyFont="1"/>
    <xf numFmtId="165" fontId="8" fillId="0" borderId="0" xfId="1" applyNumberFormat="1" applyFont="1"/>
    <xf numFmtId="165" fontId="6" fillId="0" borderId="0" xfId="1" applyNumberFormat="1" applyFont="1" applyAlignment="1">
      <alignment horizontal="left" indent="2"/>
    </xf>
    <xf numFmtId="165" fontId="6" fillId="0" borderId="1" xfId="1" applyNumberFormat="1" applyFont="1" applyBorder="1" applyAlignment="1">
      <alignment horizontal="left" indent="2"/>
    </xf>
    <xf numFmtId="165" fontId="8" fillId="0" borderId="1" xfId="1" applyNumberFormat="1" applyFont="1" applyBorder="1"/>
    <xf numFmtId="165" fontId="9" fillId="0" borderId="0" xfId="1" applyNumberFormat="1" applyFont="1"/>
    <xf numFmtId="165" fontId="6" fillId="0" borderId="0" xfId="1" applyNumberFormat="1" applyFont="1" applyAlignment="1">
      <alignment horizontal="left" indent="1"/>
    </xf>
    <xf numFmtId="165" fontId="7" fillId="0" borderId="4" xfId="1" applyNumberFormat="1" applyFont="1" applyBorder="1"/>
    <xf numFmtId="165" fontId="10" fillId="0" borderId="4" xfId="1" applyNumberFormat="1" applyFont="1" applyBorder="1"/>
    <xf numFmtId="165" fontId="7" fillId="0" borderId="0" xfId="1" applyNumberFormat="1" applyFont="1" applyBorder="1"/>
    <xf numFmtId="165" fontId="11" fillId="0" borderId="0" xfId="1" applyNumberFormat="1" applyFont="1" applyBorder="1"/>
    <xf numFmtId="165" fontId="7" fillId="0" borderId="2" xfId="1" applyNumberFormat="1" applyFont="1" applyBorder="1"/>
    <xf numFmtId="165" fontId="10" fillId="0" borderId="2" xfId="1" applyNumberFormat="1" applyFont="1" applyBorder="1"/>
    <xf numFmtId="165" fontId="10" fillId="0" borderId="0" xfId="1" applyNumberFormat="1" applyFont="1" applyBorder="1"/>
    <xf numFmtId="165" fontId="7" fillId="0" borderId="3" xfId="1" applyNumberFormat="1" applyFont="1" applyBorder="1"/>
    <xf numFmtId="165" fontId="10" fillId="0" borderId="3" xfId="1" applyNumberFormat="1" applyFont="1" applyBorder="1"/>
    <xf numFmtId="165" fontId="12" fillId="0" borderId="0" xfId="1" applyNumberFormat="1" applyFont="1"/>
    <xf numFmtId="166" fontId="12" fillId="0" borderId="0" xfId="1" applyNumberFormat="1" applyFont="1"/>
    <xf numFmtId="0" fontId="13" fillId="2" borderId="0" xfId="0" applyFont="1" applyFill="1" applyAlignment="1">
      <alignment horizontal="right"/>
    </xf>
    <xf numFmtId="0" fontId="15" fillId="0" borderId="0" xfId="0" applyFont="1"/>
    <xf numFmtId="0" fontId="16" fillId="0" borderId="0" xfId="0" applyFont="1"/>
    <xf numFmtId="167" fontId="16" fillId="0" borderId="0" xfId="1" applyNumberFormat="1" applyFont="1"/>
    <xf numFmtId="0" fontId="17" fillId="0" borderId="0" xfId="4" applyFont="1"/>
    <xf numFmtId="0" fontId="18" fillId="0" borderId="0" xfId="0" applyFont="1"/>
    <xf numFmtId="0" fontId="19" fillId="3" borderId="0" xfId="5" applyFont="1" applyFill="1"/>
    <xf numFmtId="0" fontId="19" fillId="0" borderId="0" xfId="5" applyFont="1" applyFill="1" applyBorder="1"/>
    <xf numFmtId="0" fontId="21" fillId="0" borderId="0" xfId="5" applyFont="1" applyFill="1" applyBorder="1" applyAlignment="1">
      <alignment horizontal="right"/>
    </xf>
    <xf numFmtId="0" fontId="1" fillId="0" borderId="0" xfId="5"/>
    <xf numFmtId="0" fontId="19" fillId="0" borderId="2" xfId="5" applyFont="1" applyFill="1" applyBorder="1"/>
    <xf numFmtId="0" fontId="22" fillId="0" borderId="0" xfId="6" applyFont="1" applyFill="1" applyBorder="1"/>
    <xf numFmtId="0" fontId="23" fillId="2" borderId="0" xfId="5" applyFont="1" applyFill="1" applyBorder="1"/>
    <xf numFmtId="0" fontId="19" fillId="2" borderId="0" xfId="5" applyFont="1" applyFill="1" applyBorder="1"/>
    <xf numFmtId="0" fontId="19" fillId="4" borderId="0" xfId="5" applyFont="1" applyFill="1"/>
    <xf numFmtId="0" fontId="23" fillId="2" borderId="0" xfId="5" applyFont="1" applyFill="1"/>
    <xf numFmtId="0" fontId="24" fillId="0" borderId="0" xfId="0" applyFont="1"/>
    <xf numFmtId="0" fontId="25" fillId="2" borderId="0" xfId="0" applyFont="1" applyFill="1"/>
    <xf numFmtId="165" fontId="13" fillId="2" borderId="0" xfId="1" applyNumberFormat="1" applyFont="1" applyFill="1"/>
    <xf numFmtId="165" fontId="26" fillId="2" borderId="0" xfId="1" applyNumberFormat="1" applyFont="1" applyFill="1"/>
    <xf numFmtId="165" fontId="26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27" fillId="2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/>
    </xf>
    <xf numFmtId="168" fontId="6" fillId="0" borderId="0" xfId="7" applyNumberFormat="1" applyFont="1" applyAlignment="1">
      <alignment horizontal="left"/>
    </xf>
    <xf numFmtId="5" fontId="6" fillId="0" borderId="0" xfId="0" applyNumberFormat="1" applyFont="1"/>
    <xf numFmtId="169" fontId="6" fillId="0" borderId="0" xfId="1" applyNumberFormat="1" applyFont="1"/>
    <xf numFmtId="5" fontId="6" fillId="0" borderId="0" xfId="0" applyNumberFormat="1" applyFont="1" applyAlignment="1">
      <alignment horizontal="right"/>
    </xf>
    <xf numFmtId="9" fontId="6" fillId="0" borderId="0" xfId="7" applyFont="1"/>
    <xf numFmtId="168" fontId="9" fillId="6" borderId="0" xfId="7" applyNumberFormat="1" applyFont="1" applyFill="1" applyAlignment="1">
      <alignment horizontal="left"/>
    </xf>
    <xf numFmtId="5" fontId="9" fillId="6" borderId="0" xfId="0" applyNumberFormat="1" applyFont="1" applyFill="1"/>
    <xf numFmtId="169" fontId="9" fillId="6" borderId="0" xfId="1" applyNumberFormat="1" applyFont="1" applyFill="1"/>
    <xf numFmtId="9" fontId="9" fillId="6" borderId="0" xfId="7" applyFont="1" applyFill="1"/>
    <xf numFmtId="9" fontId="18" fillId="0" borderId="0" xfId="7" applyFont="1"/>
    <xf numFmtId="0" fontId="28" fillId="0" borderId="0" xfId="4" applyFont="1"/>
    <xf numFmtId="165" fontId="29" fillId="2" borderId="0" xfId="1" applyNumberFormat="1" applyFont="1" applyFill="1"/>
    <xf numFmtId="0" fontId="31" fillId="2" borderId="0" xfId="0" applyFont="1" applyFill="1" applyAlignment="1">
      <alignment vertical="center"/>
    </xf>
    <xf numFmtId="0" fontId="7" fillId="5" borderId="0" xfId="0" applyFont="1" applyFill="1" applyAlignment="1">
      <alignment horizontal="left"/>
    </xf>
    <xf numFmtId="0" fontId="7" fillId="5" borderId="0" xfId="0" applyFont="1" applyFill="1"/>
    <xf numFmtId="0" fontId="10" fillId="5" borderId="0" xfId="0" applyFont="1" applyFill="1"/>
    <xf numFmtId="0" fontId="6" fillId="5" borderId="0" xfId="0" applyFont="1" applyFill="1"/>
    <xf numFmtId="49" fontId="7" fillId="5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left"/>
    </xf>
    <xf numFmtId="0" fontId="4" fillId="7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/>
    </xf>
    <xf numFmtId="0" fontId="20" fillId="0" borderId="5" xfId="5" applyFont="1" applyFill="1" applyBorder="1" applyProtection="1">
      <protection locked="0"/>
    </xf>
    <xf numFmtId="0" fontId="25" fillId="0" borderId="0" xfId="5" applyFont="1" applyFill="1" applyBorder="1"/>
    <xf numFmtId="0" fontId="19" fillId="0" borderId="6" xfId="5" applyFont="1" applyFill="1" applyBorder="1"/>
    <xf numFmtId="0" fontId="20" fillId="0" borderId="7" xfId="5" applyFont="1" applyFill="1" applyBorder="1" applyProtection="1">
      <protection locked="0"/>
    </xf>
    <xf numFmtId="0" fontId="19" fillId="0" borderId="8" xfId="5" applyFont="1" applyFill="1" applyBorder="1"/>
    <xf numFmtId="0" fontId="19" fillId="0" borderId="9" xfId="5" applyFont="1" applyFill="1" applyBorder="1"/>
    <xf numFmtId="0" fontId="19" fillId="0" borderId="10" xfId="5" applyFont="1" applyFill="1" applyBorder="1"/>
    <xf numFmtId="0" fontId="19" fillId="0" borderId="11" xfId="5" applyFont="1" applyFill="1" applyBorder="1"/>
    <xf numFmtId="0" fontId="30" fillId="0" borderId="12" xfId="5" applyFont="1" applyBorder="1"/>
    <xf numFmtId="0" fontId="19" fillId="0" borderId="13" xfId="5" applyFont="1" applyFill="1" applyBorder="1"/>
    <xf numFmtId="0" fontId="4" fillId="7" borderId="0" xfId="0" applyFont="1" applyFill="1" applyAlignment="1">
      <alignment horizontal="center"/>
    </xf>
  </cellXfs>
  <cellStyles count="8">
    <cellStyle name="Comma" xfId="1" builtinId="3"/>
    <cellStyle name="Hyperlink 2" xfId="3" xr:uid="{00000000-0005-0000-0000-000001000000}"/>
    <cellStyle name="Hyperlink 2 2" xfId="6" xr:uid="{370B2A4E-9ADB-40C6-A91B-4B1865B2CF6D}"/>
    <cellStyle name="Hyperlink 3" xfId="4" xr:uid="{00000000-0005-0000-0000-000002000000}"/>
    <cellStyle name="Normal" xfId="0" builtinId="0"/>
    <cellStyle name="Normal 2" xfId="2" xr:uid="{00000000-0005-0000-0000-000004000000}"/>
    <cellStyle name="Normal 2 2 2" xfId="5" xr:uid="{C35A3C10-A9E2-4F8A-A9BE-72ECE44E54C5}"/>
    <cellStyle name="Percent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8496"/>
      <color rgb="FF132E57"/>
      <color rgb="FFFA621C"/>
      <color rgb="FF24EC2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 Balance Sheet Model'!$B$4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 Balance Sheet Model'!$A$5:$A$15</c:f>
              <c:strCache>
                <c:ptCount val="11"/>
                <c:pt idx="0">
                  <c:v> Assets </c:v>
                </c:pt>
                <c:pt idx="1">
                  <c:v> Current assets: </c:v>
                </c:pt>
                <c:pt idx="2">
                  <c:v> Cash </c:v>
                </c:pt>
                <c:pt idx="3">
                  <c:v> Accounts Receivable </c:v>
                </c:pt>
                <c:pt idx="4">
                  <c:v> Prepaid expenses </c:v>
                </c:pt>
                <c:pt idx="5">
                  <c:v> Inventory </c:v>
                </c:pt>
                <c:pt idx="6">
                  <c:v> Total current assets </c:v>
                </c:pt>
                <c:pt idx="8">
                  <c:v> Property &amp; Equipment </c:v>
                </c:pt>
                <c:pt idx="9">
                  <c:v> Goodwill </c:v>
                </c:pt>
                <c:pt idx="10">
                  <c:v> Total Assets </c:v>
                </c:pt>
              </c:strCache>
            </c:strRef>
          </c:cat>
          <c:val>
            <c:numRef>
              <c:f>' Balance Sheet Model'!$B$5:$B$15</c:f>
              <c:numCache>
                <c:formatCode>_-* #,##0_-;\(#,##0\)_-;_-* "-"_-;_-@_-</c:formatCode>
                <c:ptCount val="11"/>
                <c:pt idx="2">
                  <c:v>167971.17920000001</c:v>
                </c:pt>
                <c:pt idx="3">
                  <c:v>5100.3500000000004</c:v>
                </c:pt>
                <c:pt idx="4">
                  <c:v>4806</c:v>
                </c:pt>
                <c:pt idx="5">
                  <c:v>7804.6</c:v>
                </c:pt>
                <c:pt idx="6">
                  <c:v>185682.12920000002</c:v>
                </c:pt>
                <c:pt idx="8">
                  <c:v>45500</c:v>
                </c:pt>
                <c:pt idx="9">
                  <c:v>3580</c:v>
                </c:pt>
                <c:pt idx="10">
                  <c:v>234762.12920000002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5-47C0-9F77-C5FEF81F71F9}"/>
            </c:ext>
          </c:extLst>
        </c:ser>
        <c:ser>
          <c:idx val="1"/>
          <c:order val="1"/>
          <c:tx>
            <c:strRef>
              <c:f>' Balance Sheet Model'!$C$4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 Balance Sheet Model'!$A$5:$A$15</c:f>
              <c:strCache>
                <c:ptCount val="11"/>
                <c:pt idx="0">
                  <c:v> Assets </c:v>
                </c:pt>
                <c:pt idx="1">
                  <c:v> Current assets: </c:v>
                </c:pt>
                <c:pt idx="2">
                  <c:v> Cash </c:v>
                </c:pt>
                <c:pt idx="3">
                  <c:v> Accounts Receivable </c:v>
                </c:pt>
                <c:pt idx="4">
                  <c:v> Prepaid expenses </c:v>
                </c:pt>
                <c:pt idx="5">
                  <c:v> Inventory </c:v>
                </c:pt>
                <c:pt idx="6">
                  <c:v> Total current assets </c:v>
                </c:pt>
                <c:pt idx="8">
                  <c:v> Property &amp; Equipment </c:v>
                </c:pt>
                <c:pt idx="9">
                  <c:v> Goodwill </c:v>
                </c:pt>
                <c:pt idx="10">
                  <c:v> Total Assets </c:v>
                </c:pt>
              </c:strCache>
            </c:strRef>
          </c:cat>
          <c:val>
            <c:numRef>
              <c:f>' Balance Sheet Model'!$C$5:$C$15</c:f>
              <c:numCache>
                <c:formatCode>_-* #,##0_-;\(#,##0\)_-;_-* "-"_-;_-@_-</c:formatCode>
                <c:ptCount val="11"/>
                <c:pt idx="2">
                  <c:v>181209.91269787797</c:v>
                </c:pt>
                <c:pt idx="3">
                  <c:v>5904.3</c:v>
                </c:pt>
                <c:pt idx="4">
                  <c:v>5513</c:v>
                </c:pt>
                <c:pt idx="5">
                  <c:v>9600.8000000000011</c:v>
                </c:pt>
                <c:pt idx="6">
                  <c:v>202228.01269787794</c:v>
                </c:pt>
                <c:pt idx="8">
                  <c:v>42350</c:v>
                </c:pt>
                <c:pt idx="9">
                  <c:v>3460</c:v>
                </c:pt>
                <c:pt idx="10">
                  <c:v>248038.01269787794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5-47C0-9F77-C5FEF81F71F9}"/>
            </c:ext>
          </c:extLst>
        </c:ser>
        <c:ser>
          <c:idx val="2"/>
          <c:order val="2"/>
          <c:tx>
            <c:strRef>
              <c:f>' Balance Sheet Model'!$D$4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 Balance Sheet Model'!$A$5:$A$15</c:f>
              <c:strCache>
                <c:ptCount val="11"/>
                <c:pt idx="0">
                  <c:v> Assets </c:v>
                </c:pt>
                <c:pt idx="1">
                  <c:v> Current assets: </c:v>
                </c:pt>
                <c:pt idx="2">
                  <c:v> Cash </c:v>
                </c:pt>
                <c:pt idx="3">
                  <c:v> Accounts Receivable </c:v>
                </c:pt>
                <c:pt idx="4">
                  <c:v> Prepaid expenses </c:v>
                </c:pt>
                <c:pt idx="5">
                  <c:v> Inventory </c:v>
                </c:pt>
                <c:pt idx="6">
                  <c:v> Total current assets </c:v>
                </c:pt>
                <c:pt idx="8">
                  <c:v> Property &amp; Equipment </c:v>
                </c:pt>
                <c:pt idx="9">
                  <c:v> Goodwill </c:v>
                </c:pt>
                <c:pt idx="10">
                  <c:v> Total Assets </c:v>
                </c:pt>
              </c:strCache>
            </c:strRef>
          </c:cat>
          <c:val>
            <c:numRef>
              <c:f>' Balance Sheet Model'!$D$5:$D$15</c:f>
              <c:numCache>
                <c:formatCode>_-* #,##0_-;\(#,##0\)_-;_-* "-"_-;_-@_-</c:formatCode>
                <c:ptCount val="11"/>
                <c:pt idx="2">
                  <c:v>183715.25658300929</c:v>
                </c:pt>
                <c:pt idx="3">
                  <c:v>6567.25</c:v>
                </c:pt>
                <c:pt idx="4">
                  <c:v>5170</c:v>
                </c:pt>
                <c:pt idx="5">
                  <c:v>9824.6</c:v>
                </c:pt>
                <c:pt idx="6">
                  <c:v>205277.1065830093</c:v>
                </c:pt>
                <c:pt idx="8">
                  <c:v>40145</c:v>
                </c:pt>
                <c:pt idx="9">
                  <c:v>3910</c:v>
                </c:pt>
                <c:pt idx="10">
                  <c:v>249332.1065830093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5-47C0-9F77-C5FEF81F71F9}"/>
            </c:ext>
          </c:extLst>
        </c:ser>
        <c:ser>
          <c:idx val="3"/>
          <c:order val="3"/>
          <c:tx>
            <c:strRef>
              <c:f>' Balance Sheet Model'!$E$4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 Balance Sheet Model'!$A$5:$A$15</c:f>
              <c:strCache>
                <c:ptCount val="11"/>
                <c:pt idx="0">
                  <c:v> Assets </c:v>
                </c:pt>
                <c:pt idx="1">
                  <c:v> Current assets: </c:v>
                </c:pt>
                <c:pt idx="2">
                  <c:v> Cash </c:v>
                </c:pt>
                <c:pt idx="3">
                  <c:v> Accounts Receivable </c:v>
                </c:pt>
                <c:pt idx="4">
                  <c:v> Prepaid expenses </c:v>
                </c:pt>
                <c:pt idx="5">
                  <c:v> Inventory </c:v>
                </c:pt>
                <c:pt idx="6">
                  <c:v> Total current assets </c:v>
                </c:pt>
                <c:pt idx="8">
                  <c:v> Property &amp; Equipment </c:v>
                </c:pt>
                <c:pt idx="9">
                  <c:v> Goodwill </c:v>
                </c:pt>
                <c:pt idx="10">
                  <c:v> Total Assets </c:v>
                </c:pt>
              </c:strCache>
            </c:strRef>
          </c:cat>
          <c:val>
            <c:numRef>
              <c:f>' Balance Sheet Model'!$E$5:$E$15</c:f>
              <c:numCache>
                <c:formatCode>_-* #,##0_-;\(#,##0\)_-;_-* "-"_-;_-@_-</c:formatCode>
                <c:ptCount val="11"/>
                <c:pt idx="2">
                  <c:v>211069.33560660461</c:v>
                </c:pt>
                <c:pt idx="3">
                  <c:v>7117.05</c:v>
                </c:pt>
                <c:pt idx="4">
                  <c:v>5998</c:v>
                </c:pt>
                <c:pt idx="5">
                  <c:v>10530.800000000001</c:v>
                </c:pt>
                <c:pt idx="6">
                  <c:v>234715.18560660459</c:v>
                </c:pt>
                <c:pt idx="8">
                  <c:v>38601.5</c:v>
                </c:pt>
                <c:pt idx="9">
                  <c:v>3870</c:v>
                </c:pt>
                <c:pt idx="10">
                  <c:v>277186.68560660456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5-47C0-9F77-C5FEF81F71F9}"/>
            </c:ext>
          </c:extLst>
        </c:ser>
        <c:ser>
          <c:idx val="4"/>
          <c:order val="4"/>
          <c:tx>
            <c:strRef>
              <c:f>' Balance Sheet Model'!$F$4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 Balance Sheet Model'!$A$5:$A$15</c:f>
              <c:strCache>
                <c:ptCount val="11"/>
                <c:pt idx="0">
                  <c:v> Assets </c:v>
                </c:pt>
                <c:pt idx="1">
                  <c:v> Current assets: </c:v>
                </c:pt>
                <c:pt idx="2">
                  <c:v> Cash </c:v>
                </c:pt>
                <c:pt idx="3">
                  <c:v> Accounts Receivable </c:v>
                </c:pt>
                <c:pt idx="4">
                  <c:v> Prepaid expenses </c:v>
                </c:pt>
                <c:pt idx="5">
                  <c:v> Inventory </c:v>
                </c:pt>
                <c:pt idx="6">
                  <c:v> Total current assets </c:v>
                </c:pt>
                <c:pt idx="8">
                  <c:v> Property &amp; Equipment </c:v>
                </c:pt>
                <c:pt idx="9">
                  <c:v> Goodwill </c:v>
                </c:pt>
                <c:pt idx="10">
                  <c:v> Total Assets </c:v>
                </c:pt>
              </c:strCache>
            </c:strRef>
          </c:cat>
          <c:val>
            <c:numRef>
              <c:f>' Balance Sheet Model'!$F$5:$F$15</c:f>
              <c:numCache>
                <c:formatCode>_-* #,##0_-;\(#,##0\)_-;_-* "-"_-;_-@_-</c:formatCode>
                <c:ptCount val="11"/>
                <c:pt idx="2">
                  <c:v>239549.5203651849</c:v>
                </c:pt>
                <c:pt idx="3">
                  <c:v>7538.6</c:v>
                </c:pt>
                <c:pt idx="4">
                  <c:v>5682</c:v>
                </c:pt>
                <c:pt idx="5">
                  <c:v>11342</c:v>
                </c:pt>
                <c:pt idx="6">
                  <c:v>264112.12036518491</c:v>
                </c:pt>
                <c:pt idx="8">
                  <c:v>37521.050000000003</c:v>
                </c:pt>
                <c:pt idx="9">
                  <c:v>3850</c:v>
                </c:pt>
                <c:pt idx="10">
                  <c:v>305483.17036518489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B5-47C0-9F77-C5FEF81F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071784"/>
        <c:axId val="497072440"/>
        <c:axId val="495348128"/>
      </c:bar3DChart>
      <c:catAx>
        <c:axId val="49707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2440"/>
        <c:crosses val="autoZero"/>
        <c:auto val="1"/>
        <c:lblAlgn val="ctr"/>
        <c:lblOffset val="100"/>
        <c:noMultiLvlLbl val="0"/>
      </c:catAx>
      <c:valAx>
        <c:axId val="49707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(#,##0\)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1784"/>
        <c:crosses val="autoZero"/>
        <c:crossBetween val="between"/>
      </c:valAx>
      <c:serAx>
        <c:axId val="49534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24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 Balance Sheet Model'!$A$17</c:f>
              <c:strCache>
                <c:ptCount val="1"/>
                <c:pt idx="0">
                  <c:v> Liabilities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Model'!$B$17:$F$17</c:f>
              <c:numCache>
                <c:formatCode>_-* #,##0_-;\(#,##0\)_-;_-* "-"_-;_-@_-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AB-44C5-9026-2F4F67FA1AD9}"/>
            </c:ext>
          </c:extLst>
        </c:ser>
        <c:ser>
          <c:idx val="1"/>
          <c:order val="1"/>
          <c:tx>
            <c:strRef>
              <c:f>' Balance Sheet Model'!$A$18</c:f>
              <c:strCache>
                <c:ptCount val="1"/>
                <c:pt idx="0">
                  <c:v> Current liabilities: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Model'!$B$18:$F$18</c:f>
              <c:numCache>
                <c:formatCode>_-* #,##0_-;\(#,##0\)_-;_-* "-"_-;_-@_-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7AB-44C5-9026-2F4F67FA1AD9}"/>
            </c:ext>
          </c:extLst>
        </c:ser>
        <c:ser>
          <c:idx val="2"/>
          <c:order val="2"/>
          <c:tx>
            <c:strRef>
              <c:f>' Balance Sheet Model'!$A$19</c:f>
              <c:strCache>
                <c:ptCount val="1"/>
                <c:pt idx="0">
                  <c:v> Accounts Payable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Model'!$B$19:$F$19</c:f>
              <c:numCache>
                <c:formatCode>_-* #,##0_-;\(#,##0\)_-;_-* "-"_-;_-@_-</c:formatCode>
                <c:ptCount val="5"/>
                <c:pt idx="0">
                  <c:v>3902.3</c:v>
                </c:pt>
                <c:pt idx="1">
                  <c:v>4800.4000000000005</c:v>
                </c:pt>
                <c:pt idx="2">
                  <c:v>4912.3</c:v>
                </c:pt>
                <c:pt idx="3">
                  <c:v>5265.4000000000005</c:v>
                </c:pt>
                <c:pt idx="4">
                  <c:v>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B-44C5-9026-2F4F67FA1AD9}"/>
            </c:ext>
          </c:extLst>
        </c:ser>
        <c:ser>
          <c:idx val="3"/>
          <c:order val="3"/>
          <c:tx>
            <c:strRef>
              <c:f>' Balance Sheet Model'!$A$20</c:f>
              <c:strCache>
                <c:ptCount val="1"/>
                <c:pt idx="0">
                  <c:v> Accrued expenses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Model'!$B$20:$F$20</c:f>
              <c:numCache>
                <c:formatCode>_-* #,##0_-;\(#,##0\)_-;_-* "-"_-;_-@_-</c:formatCode>
                <c:ptCount val="5"/>
                <c:pt idx="0">
                  <c:v>1320</c:v>
                </c:pt>
                <c:pt idx="1">
                  <c:v>1541</c:v>
                </c:pt>
                <c:pt idx="2">
                  <c:v>1662</c:v>
                </c:pt>
                <c:pt idx="3">
                  <c:v>1865</c:v>
                </c:pt>
                <c:pt idx="4">
                  <c:v>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B-44C5-9026-2F4F67FA1AD9}"/>
            </c:ext>
          </c:extLst>
        </c:ser>
        <c:ser>
          <c:idx val="4"/>
          <c:order val="4"/>
          <c:tx>
            <c:strRef>
              <c:f>' Balance Sheet Model'!$A$21</c:f>
              <c:strCache>
                <c:ptCount val="1"/>
                <c:pt idx="0">
                  <c:v> Unearned revenue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Model'!$B$21:$F$21</c:f>
              <c:numCache>
                <c:formatCode>_-* #,##0_-;\(#,##0\)_-;_-* "-"_-;_-@_-</c:formatCode>
                <c:ptCount val="5"/>
                <c:pt idx="0">
                  <c:v>1540</c:v>
                </c:pt>
                <c:pt idx="1">
                  <c:v>1560</c:v>
                </c:pt>
                <c:pt idx="2">
                  <c:v>1853</c:v>
                </c:pt>
                <c:pt idx="3">
                  <c:v>1952</c:v>
                </c:pt>
                <c:pt idx="4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B-44C5-9026-2F4F67FA1AD9}"/>
            </c:ext>
          </c:extLst>
        </c:ser>
        <c:ser>
          <c:idx val="5"/>
          <c:order val="5"/>
          <c:tx>
            <c:strRef>
              <c:f>' Balance Sheet Model'!$A$22</c:f>
              <c:strCache>
                <c:ptCount val="1"/>
                <c:pt idx="0">
                  <c:v> Total current liabilities 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Model'!$B$22:$F$22</c:f>
              <c:numCache>
                <c:formatCode>_-* #,##0_-;\(#,##0\)_-;_-* "-"_-;_-@_-</c:formatCode>
                <c:ptCount val="5"/>
                <c:pt idx="0">
                  <c:v>6762.3</c:v>
                </c:pt>
                <c:pt idx="1">
                  <c:v>7901.4000000000005</c:v>
                </c:pt>
                <c:pt idx="2">
                  <c:v>8427.2999999999993</c:v>
                </c:pt>
                <c:pt idx="3">
                  <c:v>9082.4000000000015</c:v>
                </c:pt>
                <c:pt idx="4">
                  <c:v>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AB-44C5-9026-2F4F67FA1AD9}"/>
            </c:ext>
          </c:extLst>
        </c:ser>
        <c:ser>
          <c:idx val="7"/>
          <c:order val="7"/>
          <c:tx>
            <c:strRef>
              <c:f>' Balance Sheet Model'!$A$24</c:f>
              <c:strCache>
                <c:ptCount val="1"/>
                <c:pt idx="0">
                  <c:v> Long-term debt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Model'!$B$24:$F$24</c:f>
              <c:numCache>
                <c:formatCode>_-* #,##0_-;\(#,##0\)_-;_-* "-"_-;_-@_-</c:formatCode>
                <c:ptCount val="5"/>
                <c:pt idx="0">
                  <c:v>50000</c:v>
                </c:pt>
                <c:pt idx="1">
                  <c:v>50000</c:v>
                </c:pt>
                <c:pt idx="2">
                  <c:v>30000</c:v>
                </c:pt>
                <c:pt idx="3">
                  <c:v>30000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AB-44C5-9026-2F4F67FA1AD9}"/>
            </c:ext>
          </c:extLst>
        </c:ser>
        <c:ser>
          <c:idx val="8"/>
          <c:order val="8"/>
          <c:tx>
            <c:strRef>
              <c:f>' Balance Sheet Model'!$A$25</c:f>
              <c:strCache>
                <c:ptCount val="1"/>
                <c:pt idx="0">
                  <c:v> Other long-term liabilities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 Balance Sheet Model'!$B$4:$F$4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 Balance Sheet Model'!$B$25:$F$25</c:f>
              <c:numCache>
                <c:formatCode>_-* #,##0_-;\(#,##0\)_-;_-* "-"_-;_-@_-</c:formatCode>
                <c:ptCount val="5"/>
                <c:pt idx="0">
                  <c:v>5526</c:v>
                </c:pt>
                <c:pt idx="1">
                  <c:v>5872</c:v>
                </c:pt>
                <c:pt idx="2">
                  <c:v>5565</c:v>
                </c:pt>
                <c:pt idx="3">
                  <c:v>6051</c:v>
                </c:pt>
                <c:pt idx="4">
                  <c:v>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AB-44C5-9026-2F4F67FA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422360"/>
        <c:axId val="714414488"/>
        <c:extLst>
          <c:ext xmlns:c15="http://schemas.microsoft.com/office/drawing/2012/chart" uri="{02D57815-91ED-43cb-92C2-25804820EDAC}">
            <c15:filteredArea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 Balance Sheet Model'!$A$23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 Balance Sheet Model'!$B$4:$F$4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 Balance Sheet Model'!$B$23:$F$23</c15:sqref>
                        </c15:formulaRef>
                      </c:ext>
                    </c:extLst>
                    <c:numCache>
                      <c:formatCode>_-* #,##0_-;\(#,##0\)_-;_-* "-"_-;_-@_-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7AB-44C5-9026-2F4F67FA1AD9}"/>
                  </c:ext>
                </c:extLst>
              </c15:ser>
            </c15:filteredAreaSeries>
          </c:ext>
        </c:extLst>
      </c:areaChart>
      <c:catAx>
        <c:axId val="71442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14488"/>
        <c:crosses val="autoZero"/>
        <c:auto val="1"/>
        <c:lblAlgn val="ctr"/>
        <c:lblOffset val="100"/>
        <c:noMultiLvlLbl val="0"/>
      </c:catAx>
      <c:valAx>
        <c:axId val="71441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(#,##0\)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22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38</xdr:row>
      <xdr:rowOff>114300</xdr:rowOff>
    </xdr:from>
    <xdr:to>
      <xdr:col>3</xdr:col>
      <xdr:colOff>590550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CE347E-CBED-4ED4-831C-31161D857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38</xdr:row>
      <xdr:rowOff>123825</xdr:rowOff>
    </xdr:from>
    <xdr:to>
      <xdr:col>9</xdr:col>
      <xdr:colOff>666750</xdr:colOff>
      <xdr:row>53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42621E-B130-443E-8CD7-C4D3373D4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421D-4316-426D-B9E1-C21319825F0C}">
  <dimension ref="B1:O44"/>
  <sheetViews>
    <sheetView showGridLines="0" topLeftCell="A14" zoomScaleNormal="100" workbookViewId="0">
      <selection activeCell="F13" sqref="F13"/>
    </sheetView>
  </sheetViews>
  <sheetFormatPr defaultColWidth="9.140625" defaultRowHeight="16.5" x14ac:dyDescent="0.3"/>
  <cols>
    <col min="1" max="1" width="11" style="32" customWidth="1"/>
    <col min="2" max="2" width="25.85546875" style="32" customWidth="1"/>
    <col min="3" max="3" width="33.140625" style="32" customWidth="1"/>
    <col min="4" max="22" width="11" style="32" customWidth="1"/>
    <col min="23" max="25" width="9.140625" style="32"/>
    <col min="26" max="26" width="9.140625" style="32" customWidth="1"/>
    <col min="27" max="16384" width="9.140625" style="32"/>
  </cols>
  <sheetData>
    <row r="1" spans="2:15" ht="19.5" customHeight="1" x14ac:dyDescent="0.3"/>
    <row r="2" spans="2:15" ht="19.5" customHeight="1" x14ac:dyDescent="0.3"/>
    <row r="3" spans="2:15" ht="19.5" customHeight="1" x14ac:dyDescent="0.3">
      <c r="B3" s="78" t="s">
        <v>27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19.5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9.5" customHeight="1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9.5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9.5" customHeight="1" x14ac:dyDescent="0.3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19.5" customHeight="1" x14ac:dyDescent="0.3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ht="19.5" customHeight="1" x14ac:dyDescent="0.3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ht="19.5" customHeight="1" x14ac:dyDescent="0.3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ht="19.5" customHeight="1" thickBot="1" x14ac:dyDescent="0.3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4" customHeight="1" x14ac:dyDescent="0.35">
      <c r="B12" s="79"/>
      <c r="C12" s="80" t="s">
        <v>74</v>
      </c>
      <c r="D12" s="81"/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33"/>
    </row>
    <row r="13" spans="2:15" ht="19.5" customHeight="1" x14ac:dyDescent="0.35">
      <c r="B13" s="82"/>
      <c r="C13" s="77" t="s">
        <v>35</v>
      </c>
      <c r="D13" s="8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19.5" customHeight="1" thickBot="1" x14ac:dyDescent="0.45">
      <c r="B14" s="84"/>
      <c r="C14" s="85" t="s">
        <v>28</v>
      </c>
      <c r="D14" s="86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19.5" customHeight="1" x14ac:dyDescent="0.3">
      <c r="B15" s="33"/>
      <c r="C15" s="35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19.5" customHeight="1" x14ac:dyDescent="0.3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2:15" ht="19.5" customHeight="1" x14ac:dyDescent="0.3">
      <c r="B17" s="33"/>
      <c r="C17" s="33" t="s">
        <v>26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19.5" customHeight="1" x14ac:dyDescent="0.3">
      <c r="B18" s="33"/>
      <c r="C18" s="36" t="s">
        <v>75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3"/>
    </row>
    <row r="19" spans="2:15" ht="19.5" customHeight="1" x14ac:dyDescent="0.3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2:15" ht="19.5" customHeight="1" x14ac:dyDescent="0.3">
      <c r="B20" s="33"/>
      <c r="C20" s="3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2:15" ht="19.5" customHeight="1" x14ac:dyDescent="0.3">
      <c r="B21" s="33"/>
      <c r="C21" s="3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2:15" ht="19.5" customHeight="1" x14ac:dyDescent="0.3">
      <c r="B22" s="33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3"/>
    </row>
    <row r="23" spans="2:15" ht="19.5" customHeight="1" x14ac:dyDescent="0.3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0"/>
    </row>
    <row r="24" spans="2:15" ht="19.5" customHeight="1" x14ac:dyDescent="0.3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0"/>
    </row>
    <row r="25" spans="2:15" ht="19.5" customHeight="1" x14ac:dyDescent="0.3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0"/>
    </row>
    <row r="26" spans="2:15" ht="19.5" customHeigh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0"/>
    </row>
    <row r="27" spans="2:15" ht="19.5" customHeight="1" x14ac:dyDescent="0.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2:15" ht="19.5" customHeight="1" x14ac:dyDescent="0.3"/>
    <row r="29" spans="2:15" ht="19.5" customHeight="1" x14ac:dyDescent="0.3"/>
    <row r="30" spans="2:15" ht="19.5" customHeight="1" x14ac:dyDescent="0.3"/>
    <row r="31" spans="2:15" ht="19.5" customHeight="1" x14ac:dyDescent="0.3"/>
    <row r="32" spans="2:1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</sheetData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2269-9A1A-4606-A861-DD15FC064358}">
  <dimension ref="A1:J29"/>
  <sheetViews>
    <sheetView workbookViewId="0">
      <selection activeCell="F9" sqref="F9"/>
    </sheetView>
  </sheetViews>
  <sheetFormatPr defaultColWidth="9.140625" defaultRowHeight="16.5" x14ac:dyDescent="0.3"/>
  <cols>
    <col min="1" max="1" width="20.42578125" style="31" customWidth="1"/>
    <col min="2" max="2" width="19.140625" style="31" customWidth="1"/>
    <col min="3" max="6" width="16.140625" style="31" customWidth="1"/>
    <col min="7" max="16384" width="9.140625" style="31"/>
  </cols>
  <sheetData>
    <row r="1" spans="1:10" ht="18" x14ac:dyDescent="0.35">
      <c r="A1" s="62" t="s">
        <v>27</v>
      </c>
      <c r="B1" s="45"/>
      <c r="C1" s="45"/>
      <c r="D1" s="46"/>
      <c r="E1" s="46"/>
      <c r="F1" s="46"/>
      <c r="G1" s="46"/>
    </row>
    <row r="2" spans="1:10" ht="18" x14ac:dyDescent="0.35">
      <c r="A2" s="45"/>
      <c r="B2" s="47" t="s">
        <v>29</v>
      </c>
      <c r="C2" s="48"/>
      <c r="D2" s="48"/>
      <c r="E2" s="48"/>
      <c r="F2" s="46"/>
      <c r="G2" s="46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3"/>
      <c r="B4" s="49" t="s">
        <v>73</v>
      </c>
      <c r="C4" s="50" t="s">
        <v>30</v>
      </c>
      <c r="D4" s="50" t="s">
        <v>31</v>
      </c>
      <c r="E4" s="50" t="s">
        <v>32</v>
      </c>
      <c r="F4" s="50" t="s">
        <v>33</v>
      </c>
      <c r="G4" s="3"/>
      <c r="H4" s="3"/>
      <c r="I4" s="3"/>
      <c r="J4" s="3"/>
    </row>
    <row r="5" spans="1:10" x14ac:dyDescent="0.3">
      <c r="A5" s="3"/>
      <c r="B5" s="51">
        <v>0</v>
      </c>
      <c r="C5" s="52">
        <v>20</v>
      </c>
      <c r="D5" s="53">
        <f t="shared" ref="D5:D15" si="0">$D$17*(1+(B5*$C$17))</f>
        <v>500</v>
      </c>
      <c r="E5" s="52">
        <f>+D5*C5</f>
        <v>10000</v>
      </c>
      <c r="F5" s="54" t="s">
        <v>34</v>
      </c>
      <c r="G5" s="3"/>
      <c r="H5" s="3"/>
      <c r="I5" s="3"/>
      <c r="J5" s="3"/>
    </row>
    <row r="6" spans="1:10" x14ac:dyDescent="0.3">
      <c r="A6" s="3"/>
      <c r="B6" s="51">
        <f>+B5+0.1</f>
        <v>0.1</v>
      </c>
      <c r="C6" s="52">
        <v>20</v>
      </c>
      <c r="D6" s="53">
        <f t="shared" si="0"/>
        <v>535</v>
      </c>
      <c r="E6" s="52">
        <f>+D6*C6</f>
        <v>10700</v>
      </c>
      <c r="F6" s="55">
        <f>+E6/$E$5-1</f>
        <v>7.0000000000000062E-2</v>
      </c>
      <c r="G6" s="3"/>
      <c r="H6" s="3"/>
      <c r="I6" s="3"/>
      <c r="J6" s="3"/>
    </row>
    <row r="7" spans="1:10" x14ac:dyDescent="0.3">
      <c r="A7" s="3"/>
      <c r="B7" s="56">
        <f t="shared" ref="B7:B15" si="1">+B6+0.1</f>
        <v>0.2</v>
      </c>
      <c r="C7" s="57">
        <v>20</v>
      </c>
      <c r="D7" s="58">
        <f t="shared" si="0"/>
        <v>570</v>
      </c>
      <c r="E7" s="57">
        <f t="shared" ref="E7:E15" si="2">+D7*C7</f>
        <v>11400</v>
      </c>
      <c r="F7" s="59">
        <f t="shared" ref="F7:F15" si="3">+E7/$E$5-1</f>
        <v>0.1399999999999999</v>
      </c>
      <c r="G7" s="3"/>
      <c r="H7" s="3"/>
      <c r="I7" s="3"/>
      <c r="J7" s="3"/>
    </row>
    <row r="8" spans="1:10" x14ac:dyDescent="0.3">
      <c r="A8" s="3"/>
      <c r="B8" s="51">
        <f t="shared" si="1"/>
        <v>0.30000000000000004</v>
      </c>
      <c r="C8" s="52">
        <v>20</v>
      </c>
      <c r="D8" s="53">
        <f t="shared" si="0"/>
        <v>605</v>
      </c>
      <c r="E8" s="52">
        <f t="shared" si="2"/>
        <v>12100</v>
      </c>
      <c r="F8" s="55">
        <f t="shared" si="3"/>
        <v>0.20999999999999996</v>
      </c>
      <c r="G8" s="3"/>
      <c r="H8" s="3"/>
      <c r="I8" s="3"/>
      <c r="J8" s="3"/>
    </row>
    <row r="9" spans="1:10" x14ac:dyDescent="0.3">
      <c r="A9" s="3"/>
      <c r="B9" s="56">
        <f t="shared" si="1"/>
        <v>0.4</v>
      </c>
      <c r="C9" s="57">
        <v>20</v>
      </c>
      <c r="D9" s="58">
        <f t="shared" si="0"/>
        <v>640</v>
      </c>
      <c r="E9" s="57">
        <f t="shared" si="2"/>
        <v>12800</v>
      </c>
      <c r="F9" s="59">
        <f t="shared" si="3"/>
        <v>0.28000000000000003</v>
      </c>
      <c r="G9" s="3"/>
      <c r="H9" s="3"/>
      <c r="I9" s="3"/>
      <c r="J9" s="3"/>
    </row>
    <row r="10" spans="1:10" x14ac:dyDescent="0.3">
      <c r="A10" s="3"/>
      <c r="B10" s="51">
        <f t="shared" si="1"/>
        <v>0.5</v>
      </c>
      <c r="C10" s="52">
        <v>20</v>
      </c>
      <c r="D10" s="53">
        <f t="shared" si="0"/>
        <v>675</v>
      </c>
      <c r="E10" s="52">
        <f t="shared" si="2"/>
        <v>13500</v>
      </c>
      <c r="F10" s="55">
        <f t="shared" si="3"/>
        <v>0.35000000000000009</v>
      </c>
      <c r="G10" s="3"/>
      <c r="H10" s="3"/>
      <c r="I10" s="3"/>
      <c r="J10" s="3"/>
    </row>
    <row r="11" spans="1:10" x14ac:dyDescent="0.3">
      <c r="A11" s="3"/>
      <c r="B11" s="51">
        <f t="shared" si="1"/>
        <v>0.6</v>
      </c>
      <c r="C11" s="52">
        <v>20</v>
      </c>
      <c r="D11" s="53">
        <f t="shared" si="0"/>
        <v>710</v>
      </c>
      <c r="E11" s="52">
        <f t="shared" si="2"/>
        <v>14200</v>
      </c>
      <c r="F11" s="55">
        <f t="shared" si="3"/>
        <v>0.41999999999999993</v>
      </c>
      <c r="G11" s="3"/>
      <c r="H11" s="3"/>
      <c r="I11" s="3"/>
      <c r="J11" s="3"/>
    </row>
    <row r="12" spans="1:10" x14ac:dyDescent="0.3">
      <c r="A12" s="3"/>
      <c r="B12" s="51">
        <f t="shared" si="1"/>
        <v>0.7</v>
      </c>
      <c r="C12" s="52">
        <v>20</v>
      </c>
      <c r="D12" s="53">
        <f t="shared" si="0"/>
        <v>745</v>
      </c>
      <c r="E12" s="52">
        <f t="shared" si="2"/>
        <v>14900</v>
      </c>
      <c r="F12" s="55">
        <f t="shared" si="3"/>
        <v>0.49</v>
      </c>
      <c r="G12" s="3"/>
      <c r="H12" s="3"/>
      <c r="I12" s="3"/>
      <c r="J12" s="3"/>
    </row>
    <row r="13" spans="1:10" x14ac:dyDescent="0.3">
      <c r="A13" s="3"/>
      <c r="B13" s="51">
        <f t="shared" si="1"/>
        <v>0.79999999999999993</v>
      </c>
      <c r="C13" s="52">
        <v>20</v>
      </c>
      <c r="D13" s="53">
        <f t="shared" si="0"/>
        <v>780</v>
      </c>
      <c r="E13" s="52">
        <f t="shared" si="2"/>
        <v>15600</v>
      </c>
      <c r="F13" s="55">
        <f t="shared" si="3"/>
        <v>0.56000000000000005</v>
      </c>
      <c r="G13" s="3"/>
      <c r="H13" s="3"/>
      <c r="I13" s="3"/>
      <c r="J13" s="3"/>
    </row>
    <row r="14" spans="1:10" x14ac:dyDescent="0.3">
      <c r="A14" s="3"/>
      <c r="B14" s="51">
        <f t="shared" si="1"/>
        <v>0.89999999999999991</v>
      </c>
      <c r="C14" s="52">
        <v>20</v>
      </c>
      <c r="D14" s="53">
        <f t="shared" si="0"/>
        <v>815</v>
      </c>
      <c r="E14" s="52">
        <f t="shared" si="2"/>
        <v>16300</v>
      </c>
      <c r="F14" s="55">
        <f t="shared" si="3"/>
        <v>0.62999999999999989</v>
      </c>
      <c r="G14" s="3"/>
      <c r="H14" s="3"/>
      <c r="I14" s="3"/>
      <c r="J14" s="3"/>
    </row>
    <row r="15" spans="1:10" x14ac:dyDescent="0.3">
      <c r="A15" s="3"/>
      <c r="B15" s="56">
        <f t="shared" si="1"/>
        <v>0.99999999999999989</v>
      </c>
      <c r="C15" s="57">
        <v>20</v>
      </c>
      <c r="D15" s="58">
        <f t="shared" si="0"/>
        <v>849.99999999999989</v>
      </c>
      <c r="E15" s="57">
        <f t="shared" si="2"/>
        <v>16999.999999999996</v>
      </c>
      <c r="F15" s="59">
        <f t="shared" si="3"/>
        <v>0.69999999999999973</v>
      </c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3"/>
      <c r="B17" s="3"/>
      <c r="C17" s="3">
        <v>0.7</v>
      </c>
      <c r="D17" s="3">
        <v>500</v>
      </c>
      <c r="E17" s="3"/>
      <c r="F17" s="3"/>
      <c r="G17" s="3"/>
      <c r="H17" s="3"/>
      <c r="I17" s="3"/>
      <c r="J17" s="3"/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3"/>
      <c r="B19" s="55"/>
      <c r="C19" s="3"/>
      <c r="D19" s="3"/>
      <c r="E19" s="3"/>
      <c r="F19" s="3"/>
      <c r="G19" s="3"/>
      <c r="H19" s="3"/>
      <c r="I19" s="3"/>
      <c r="J19" s="3"/>
    </row>
    <row r="20" spans="1:10" x14ac:dyDescent="0.3">
      <c r="B20" s="60"/>
    </row>
    <row r="21" spans="1:10" x14ac:dyDescent="0.3">
      <c r="B21" s="27"/>
    </row>
    <row r="22" spans="1:10" x14ac:dyDescent="0.3">
      <c r="B22" s="28"/>
    </row>
    <row r="23" spans="1:10" x14ac:dyDescent="0.3">
      <c r="B23" s="28"/>
    </row>
    <row r="24" spans="1:10" x14ac:dyDescent="0.3">
      <c r="B24" s="28"/>
    </row>
    <row r="25" spans="1:10" x14ac:dyDescent="0.3">
      <c r="B25" s="28"/>
    </row>
    <row r="26" spans="1:10" x14ac:dyDescent="0.3">
      <c r="B26" s="28"/>
    </row>
    <row r="27" spans="1:10" x14ac:dyDescent="0.3">
      <c r="B27" s="28"/>
    </row>
    <row r="28" spans="1:10" x14ac:dyDescent="0.3">
      <c r="B28" s="28"/>
    </row>
    <row r="29" spans="1:10" x14ac:dyDescent="0.3">
      <c r="B29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9C34-19A0-417A-9F14-63BD71851AC0}">
  <dimension ref="A1:Q27"/>
  <sheetViews>
    <sheetView topLeftCell="D3" workbookViewId="0">
      <selection activeCell="K3" sqref="K3"/>
    </sheetView>
  </sheetViews>
  <sheetFormatPr defaultRowHeight="15" x14ac:dyDescent="0.25"/>
  <cols>
    <col min="1" max="1" width="12.85546875" customWidth="1"/>
    <col min="2" max="2" width="14" customWidth="1"/>
    <col min="3" max="3" width="11.42578125" customWidth="1"/>
    <col min="4" max="4" width="9.28515625" customWidth="1"/>
    <col min="5" max="5" width="11.5703125" customWidth="1"/>
    <col min="6" max="6" width="10.42578125" customWidth="1"/>
    <col min="7" max="7" width="16.42578125" customWidth="1"/>
    <col min="9" max="9" width="11" customWidth="1"/>
    <col min="15" max="15" width="9.140625" customWidth="1"/>
  </cols>
  <sheetData>
    <row r="1" spans="1:17" ht="18" x14ac:dyDescent="0.35">
      <c r="A1" s="44"/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21" x14ac:dyDescent="0.35">
      <c r="A2" s="45"/>
      <c r="B2" s="63" t="s">
        <v>36</v>
      </c>
      <c r="C2" s="48"/>
      <c r="D2" s="48"/>
      <c r="E2" s="48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 x14ac:dyDescent="0.3">
      <c r="A3" s="64" t="s">
        <v>72</v>
      </c>
      <c r="B3" s="65"/>
      <c r="C3" s="65"/>
      <c r="D3" s="65"/>
      <c r="E3" s="65" t="s">
        <v>37</v>
      </c>
      <c r="F3" s="65"/>
      <c r="G3" s="65">
        <f>C8+C18</f>
        <v>90</v>
      </c>
      <c r="H3" s="65" t="s">
        <v>38</v>
      </c>
      <c r="I3" s="65"/>
      <c r="J3" s="66">
        <f>O8+O18</f>
        <v>3550</v>
      </c>
      <c r="K3" s="65" t="s">
        <v>39</v>
      </c>
      <c r="L3" s="65">
        <f>Q8+Q18</f>
        <v>420</v>
      </c>
      <c r="M3" s="67"/>
      <c r="N3" s="67"/>
      <c r="O3" s="67"/>
      <c r="P3" s="67"/>
      <c r="Q3" s="67"/>
    </row>
    <row r="4" spans="1:17" ht="15.75" x14ac:dyDescent="0.3">
      <c r="A4" s="64" t="s">
        <v>40</v>
      </c>
      <c r="B4" s="65"/>
      <c r="C4" s="65"/>
      <c r="D4" s="65"/>
      <c r="E4" s="66" t="s">
        <v>41</v>
      </c>
      <c r="F4" s="65"/>
      <c r="G4" s="68">
        <f>D8+D18</f>
        <v>81</v>
      </c>
      <c r="H4" s="66" t="s">
        <v>42</v>
      </c>
      <c r="I4" s="65"/>
      <c r="J4" s="65">
        <f>P8+P18</f>
        <v>3970</v>
      </c>
      <c r="K4" s="67"/>
      <c r="L4" s="67"/>
      <c r="M4" s="67"/>
      <c r="N4" s="67"/>
      <c r="O4" s="67"/>
      <c r="P4" s="67"/>
      <c r="Q4" s="67"/>
    </row>
    <row r="5" spans="1:17" ht="15.75" x14ac:dyDescent="0.3">
      <c r="A5" s="69"/>
      <c r="B5" s="70"/>
      <c r="C5" s="70" t="s">
        <v>43</v>
      </c>
      <c r="D5" s="70"/>
      <c r="E5" s="70"/>
      <c r="F5" s="70"/>
      <c r="G5" s="70"/>
      <c r="H5" s="70"/>
      <c r="I5" s="87" t="s">
        <v>44</v>
      </c>
      <c r="J5" s="87"/>
      <c r="K5" s="70"/>
      <c r="L5" s="70"/>
      <c r="M5" s="70"/>
      <c r="N5" s="70"/>
      <c r="O5" s="70" t="s">
        <v>45</v>
      </c>
      <c r="P5" s="70"/>
      <c r="Q5" s="70"/>
    </row>
    <row r="6" spans="1:17" ht="15.75" x14ac:dyDescent="0.3">
      <c r="A6" s="69" t="s">
        <v>46</v>
      </c>
      <c r="B6" s="70" t="s">
        <v>47</v>
      </c>
      <c r="C6" s="87" t="s">
        <v>48</v>
      </c>
      <c r="D6" s="87"/>
      <c r="E6" s="87" t="s">
        <v>49</v>
      </c>
      <c r="F6" s="87"/>
      <c r="G6" s="87" t="s">
        <v>50</v>
      </c>
      <c r="H6" s="87"/>
      <c r="I6" s="87" t="s">
        <v>51</v>
      </c>
      <c r="J6" s="87"/>
      <c r="K6" s="87" t="s">
        <v>52</v>
      </c>
      <c r="L6" s="87"/>
      <c r="M6" s="70" t="s">
        <v>53</v>
      </c>
      <c r="N6" s="70"/>
      <c r="O6" s="70" t="s">
        <v>54</v>
      </c>
      <c r="P6" s="70"/>
      <c r="Q6" s="70"/>
    </row>
    <row r="7" spans="1:17" ht="15.75" x14ac:dyDescent="0.3">
      <c r="A7" s="69"/>
      <c r="B7" s="70"/>
      <c r="C7" s="70" t="s">
        <v>55</v>
      </c>
      <c r="D7" s="70" t="s">
        <v>56</v>
      </c>
      <c r="E7" s="70" t="s">
        <v>55</v>
      </c>
      <c r="F7" s="70" t="s">
        <v>56</v>
      </c>
      <c r="G7" s="70" t="s">
        <v>55</v>
      </c>
      <c r="H7" s="70" t="s">
        <v>56</v>
      </c>
      <c r="I7" s="70" t="s">
        <v>55</v>
      </c>
      <c r="J7" s="70" t="s">
        <v>56</v>
      </c>
      <c r="K7" s="70" t="s">
        <v>55</v>
      </c>
      <c r="L7" s="70" t="s">
        <v>56</v>
      </c>
      <c r="M7" s="70" t="s">
        <v>55</v>
      </c>
      <c r="N7" s="70" t="s">
        <v>56</v>
      </c>
      <c r="O7" s="70" t="s">
        <v>55</v>
      </c>
      <c r="P7" s="70" t="s">
        <v>56</v>
      </c>
      <c r="Q7" s="70"/>
    </row>
    <row r="8" spans="1:17" ht="15.75" x14ac:dyDescent="0.3">
      <c r="A8" s="71">
        <v>1</v>
      </c>
      <c r="B8" s="72" t="s">
        <v>57</v>
      </c>
      <c r="C8" s="73">
        <v>40</v>
      </c>
      <c r="D8" s="73">
        <v>38</v>
      </c>
      <c r="E8" s="74">
        <v>20</v>
      </c>
      <c r="F8" s="74">
        <v>25</v>
      </c>
      <c r="G8" s="75">
        <f>C8*E8</f>
        <v>800</v>
      </c>
      <c r="H8" s="75">
        <f>D8*F8</f>
        <v>950</v>
      </c>
      <c r="I8" s="73">
        <v>20</v>
      </c>
      <c r="J8" s="73">
        <v>30</v>
      </c>
      <c r="K8" s="74">
        <v>50</v>
      </c>
      <c r="L8" s="74">
        <v>50</v>
      </c>
      <c r="M8" s="75">
        <f>I8*K8</f>
        <v>1000</v>
      </c>
      <c r="N8" s="75">
        <f>J8*L8</f>
        <v>1500</v>
      </c>
      <c r="O8" s="75">
        <f>G8+M8</f>
        <v>1800</v>
      </c>
      <c r="P8" s="75">
        <f>H8+N8</f>
        <v>2450</v>
      </c>
      <c r="Q8" s="75">
        <f>P8-O8</f>
        <v>650</v>
      </c>
    </row>
    <row r="9" spans="1:17" ht="15.75" x14ac:dyDescent="0.3">
      <c r="A9" s="71">
        <v>1.1000000000000001</v>
      </c>
      <c r="B9" s="72" t="s">
        <v>58</v>
      </c>
      <c r="C9" s="73">
        <v>10</v>
      </c>
      <c r="D9" s="73">
        <v>12</v>
      </c>
      <c r="E9" s="74">
        <v>20</v>
      </c>
      <c r="F9" s="74">
        <v>25</v>
      </c>
      <c r="G9" s="75">
        <f t="shared" ref="G9:H27" si="0">C9*E9</f>
        <v>200</v>
      </c>
      <c r="H9" s="75">
        <f t="shared" si="0"/>
        <v>300</v>
      </c>
      <c r="I9" s="74"/>
      <c r="J9" s="74"/>
      <c r="K9" s="74"/>
      <c r="L9" s="74"/>
      <c r="M9" s="76"/>
      <c r="N9" s="76"/>
      <c r="O9" s="76"/>
      <c r="P9" s="76"/>
      <c r="Q9" s="76"/>
    </row>
    <row r="10" spans="1:17" ht="15.75" x14ac:dyDescent="0.3">
      <c r="A10" s="71" t="s">
        <v>59</v>
      </c>
      <c r="B10" s="72" t="s">
        <v>60</v>
      </c>
      <c r="C10" s="73">
        <v>5</v>
      </c>
      <c r="D10" s="73">
        <v>6</v>
      </c>
      <c r="E10" s="74">
        <v>20</v>
      </c>
      <c r="F10" s="74">
        <v>25</v>
      </c>
      <c r="G10" s="75">
        <f t="shared" si="0"/>
        <v>100</v>
      </c>
      <c r="H10" s="75">
        <f t="shared" si="0"/>
        <v>150</v>
      </c>
      <c r="I10" s="74"/>
      <c r="J10" s="74"/>
      <c r="K10" s="74"/>
      <c r="L10" s="74"/>
      <c r="M10" s="76"/>
      <c r="N10" s="76"/>
      <c r="O10" s="76"/>
      <c r="P10" s="76"/>
      <c r="Q10" s="76"/>
    </row>
    <row r="11" spans="1:17" ht="15.75" x14ac:dyDescent="0.3">
      <c r="A11" s="71" t="s">
        <v>61</v>
      </c>
      <c r="B11" s="72" t="s">
        <v>60</v>
      </c>
      <c r="C11" s="73">
        <v>5</v>
      </c>
      <c r="D11" s="73">
        <v>6</v>
      </c>
      <c r="E11" s="74">
        <v>20</v>
      </c>
      <c r="F11" s="74">
        <v>25</v>
      </c>
      <c r="G11" s="75">
        <f t="shared" si="0"/>
        <v>100</v>
      </c>
      <c r="H11" s="75">
        <f t="shared" si="0"/>
        <v>150</v>
      </c>
      <c r="I11" s="74"/>
      <c r="J11" s="74"/>
      <c r="K11" s="74"/>
      <c r="L11" s="74"/>
      <c r="M11" s="76"/>
      <c r="N11" s="76"/>
      <c r="O11" s="76"/>
      <c r="P11" s="76"/>
      <c r="Q11" s="76"/>
    </row>
    <row r="12" spans="1:17" ht="15.75" x14ac:dyDescent="0.3">
      <c r="A12" s="71">
        <v>1.2</v>
      </c>
      <c r="B12" s="72" t="s">
        <v>58</v>
      </c>
      <c r="C12" s="73">
        <v>20</v>
      </c>
      <c r="D12" s="73">
        <v>15</v>
      </c>
      <c r="E12" s="74">
        <v>20</v>
      </c>
      <c r="F12" s="74">
        <v>25</v>
      </c>
      <c r="G12" s="75">
        <f t="shared" si="0"/>
        <v>400</v>
      </c>
      <c r="H12" s="75">
        <f t="shared" si="0"/>
        <v>375</v>
      </c>
      <c r="I12" s="74"/>
      <c r="J12" s="74"/>
      <c r="K12" s="74"/>
      <c r="L12" s="74"/>
      <c r="M12" s="76"/>
      <c r="N12" s="76"/>
      <c r="O12" s="76"/>
      <c r="P12" s="76"/>
      <c r="Q12" s="76"/>
    </row>
    <row r="13" spans="1:17" ht="15.75" x14ac:dyDescent="0.3">
      <c r="A13" s="71" t="s">
        <v>62</v>
      </c>
      <c r="B13" s="72" t="s">
        <v>60</v>
      </c>
      <c r="C13" s="73">
        <v>10</v>
      </c>
      <c r="D13" s="73">
        <v>8</v>
      </c>
      <c r="E13" s="74">
        <v>20</v>
      </c>
      <c r="F13" s="74">
        <v>25</v>
      </c>
      <c r="G13" s="75">
        <f t="shared" si="0"/>
        <v>200</v>
      </c>
      <c r="H13" s="75">
        <f t="shared" si="0"/>
        <v>200</v>
      </c>
      <c r="I13" s="74"/>
      <c r="J13" s="74"/>
      <c r="K13" s="74"/>
      <c r="L13" s="74"/>
      <c r="M13" s="76"/>
      <c r="N13" s="76"/>
      <c r="O13" s="76"/>
      <c r="P13" s="76"/>
      <c r="Q13" s="76"/>
    </row>
    <row r="14" spans="1:17" ht="15.75" x14ac:dyDescent="0.3">
      <c r="A14" s="71" t="s">
        <v>63</v>
      </c>
      <c r="B14" s="72" t="s">
        <v>60</v>
      </c>
      <c r="C14" s="73">
        <v>10</v>
      </c>
      <c r="D14" s="73">
        <v>7</v>
      </c>
      <c r="E14" s="74">
        <v>20</v>
      </c>
      <c r="F14" s="74">
        <v>25</v>
      </c>
      <c r="G14" s="75">
        <f t="shared" si="0"/>
        <v>200</v>
      </c>
      <c r="H14" s="75">
        <f t="shared" si="0"/>
        <v>175</v>
      </c>
      <c r="I14" s="74"/>
      <c r="J14" s="74"/>
      <c r="K14" s="74"/>
      <c r="L14" s="74"/>
      <c r="M14" s="76"/>
      <c r="N14" s="76"/>
      <c r="O14" s="76"/>
      <c r="P14" s="76"/>
      <c r="Q14" s="76"/>
    </row>
    <row r="15" spans="1:17" ht="15.75" x14ac:dyDescent="0.3">
      <c r="A15" s="71">
        <v>1.3</v>
      </c>
      <c r="B15" s="72" t="s">
        <v>58</v>
      </c>
      <c r="C15" s="73">
        <v>10</v>
      </c>
      <c r="D15" s="73">
        <v>11</v>
      </c>
      <c r="E15" s="74">
        <v>20</v>
      </c>
      <c r="F15" s="74">
        <v>25</v>
      </c>
      <c r="G15" s="75">
        <f t="shared" si="0"/>
        <v>200</v>
      </c>
      <c r="H15" s="75">
        <f t="shared" si="0"/>
        <v>275</v>
      </c>
      <c r="I15" s="74"/>
      <c r="J15" s="74"/>
      <c r="K15" s="74"/>
      <c r="L15" s="74"/>
      <c r="M15" s="76"/>
      <c r="N15" s="76"/>
      <c r="O15" s="76"/>
      <c r="P15" s="76"/>
      <c r="Q15" s="76"/>
    </row>
    <row r="16" spans="1:17" ht="15.75" x14ac:dyDescent="0.3">
      <c r="A16" s="71" t="s">
        <v>64</v>
      </c>
      <c r="B16" s="72" t="s">
        <v>60</v>
      </c>
      <c r="C16" s="73">
        <v>5</v>
      </c>
      <c r="D16" s="73">
        <v>4</v>
      </c>
      <c r="E16" s="74">
        <v>20</v>
      </c>
      <c r="F16" s="74">
        <v>25</v>
      </c>
      <c r="G16" s="75">
        <f t="shared" si="0"/>
        <v>100</v>
      </c>
      <c r="H16" s="75">
        <f t="shared" si="0"/>
        <v>100</v>
      </c>
      <c r="I16" s="74"/>
      <c r="J16" s="74"/>
      <c r="K16" s="74"/>
      <c r="L16" s="74"/>
      <c r="M16" s="76"/>
      <c r="N16" s="76"/>
      <c r="O16" s="76"/>
      <c r="P16" s="76"/>
      <c r="Q16" s="76"/>
    </row>
    <row r="17" spans="1:17" ht="15.75" x14ac:dyDescent="0.3">
      <c r="A17" s="71" t="s">
        <v>65</v>
      </c>
      <c r="B17" s="72" t="s">
        <v>60</v>
      </c>
      <c r="C17" s="73">
        <v>5</v>
      </c>
      <c r="D17" s="73">
        <v>7</v>
      </c>
      <c r="E17" s="74">
        <v>20</v>
      </c>
      <c r="F17" s="74">
        <v>25</v>
      </c>
      <c r="G17" s="75">
        <f t="shared" si="0"/>
        <v>100</v>
      </c>
      <c r="H17" s="75">
        <f t="shared" si="0"/>
        <v>175</v>
      </c>
      <c r="I17" s="74"/>
      <c r="J17" s="74"/>
      <c r="K17" s="74"/>
      <c r="L17" s="74"/>
      <c r="M17" s="76"/>
      <c r="N17" s="76"/>
      <c r="O17" s="76"/>
      <c r="P17" s="76"/>
      <c r="Q17" s="76"/>
    </row>
    <row r="18" spans="1:17" ht="15.75" x14ac:dyDescent="0.3">
      <c r="A18" s="71">
        <v>2</v>
      </c>
      <c r="B18" s="72" t="s">
        <v>57</v>
      </c>
      <c r="C18" s="73">
        <v>50</v>
      </c>
      <c r="D18" s="73">
        <v>43</v>
      </c>
      <c r="E18" s="74">
        <v>15</v>
      </c>
      <c r="F18" s="74">
        <v>15</v>
      </c>
      <c r="G18" s="75">
        <f t="shared" si="0"/>
        <v>750</v>
      </c>
      <c r="H18" s="75">
        <f t="shared" si="0"/>
        <v>645</v>
      </c>
      <c r="I18" s="73">
        <v>20</v>
      </c>
      <c r="J18" s="73">
        <v>25</v>
      </c>
      <c r="K18" s="73">
        <v>50</v>
      </c>
      <c r="L18" s="74">
        <v>35</v>
      </c>
      <c r="M18" s="75">
        <f>I18*K18</f>
        <v>1000</v>
      </c>
      <c r="N18" s="75">
        <f>J18*L18</f>
        <v>875</v>
      </c>
      <c r="O18" s="75">
        <f>G18+M18</f>
        <v>1750</v>
      </c>
      <c r="P18" s="75">
        <f>H18+N18</f>
        <v>1520</v>
      </c>
      <c r="Q18" s="75">
        <f>P18-O18</f>
        <v>-230</v>
      </c>
    </row>
    <row r="19" spans="1:17" ht="15.75" x14ac:dyDescent="0.3">
      <c r="A19" s="71">
        <v>2.1</v>
      </c>
      <c r="B19" s="72" t="s">
        <v>58</v>
      </c>
      <c r="C19" s="73">
        <v>20</v>
      </c>
      <c r="D19" s="73">
        <v>20</v>
      </c>
      <c r="E19" s="74">
        <v>15</v>
      </c>
      <c r="F19" s="74">
        <v>15</v>
      </c>
      <c r="G19" s="75">
        <f t="shared" si="0"/>
        <v>300</v>
      </c>
      <c r="H19" s="75">
        <f t="shared" si="0"/>
        <v>300</v>
      </c>
      <c r="I19" s="74"/>
      <c r="J19" s="74"/>
      <c r="K19" s="74"/>
      <c r="L19" s="74"/>
      <c r="M19" s="76"/>
      <c r="N19" s="76"/>
      <c r="O19" s="76"/>
      <c r="P19" s="76"/>
      <c r="Q19" s="76"/>
    </row>
    <row r="20" spans="1:17" ht="15.75" x14ac:dyDescent="0.3">
      <c r="A20" s="71" t="s">
        <v>66</v>
      </c>
      <c r="B20" s="72" t="s">
        <v>60</v>
      </c>
      <c r="C20" s="73">
        <v>10</v>
      </c>
      <c r="D20" s="73">
        <v>10</v>
      </c>
      <c r="E20" s="74">
        <v>15</v>
      </c>
      <c r="F20" s="74">
        <v>15</v>
      </c>
      <c r="G20" s="75">
        <f t="shared" si="0"/>
        <v>150</v>
      </c>
      <c r="H20" s="75">
        <f t="shared" si="0"/>
        <v>150</v>
      </c>
      <c r="I20" s="74"/>
      <c r="J20" s="74"/>
      <c r="K20" s="74"/>
      <c r="L20" s="74"/>
      <c r="M20" s="76"/>
      <c r="N20" s="76"/>
      <c r="O20" s="76"/>
      <c r="P20" s="76"/>
      <c r="Q20" s="76"/>
    </row>
    <row r="21" spans="1:17" ht="15.75" x14ac:dyDescent="0.3">
      <c r="A21" s="71" t="s">
        <v>67</v>
      </c>
      <c r="B21" s="72" t="s">
        <v>60</v>
      </c>
      <c r="C21" s="73">
        <v>10</v>
      </c>
      <c r="D21" s="73">
        <v>10</v>
      </c>
      <c r="E21" s="74">
        <v>15</v>
      </c>
      <c r="F21" s="74">
        <v>15</v>
      </c>
      <c r="G21" s="75">
        <f t="shared" si="0"/>
        <v>150</v>
      </c>
      <c r="H21" s="75">
        <f t="shared" si="0"/>
        <v>150</v>
      </c>
      <c r="I21" s="74"/>
      <c r="J21" s="74"/>
      <c r="K21" s="74"/>
      <c r="L21" s="74"/>
      <c r="M21" s="76"/>
      <c r="N21" s="76"/>
      <c r="O21" s="76"/>
      <c r="P21" s="76"/>
      <c r="Q21" s="76"/>
    </row>
    <row r="22" spans="1:17" ht="15.75" x14ac:dyDescent="0.3">
      <c r="A22" s="71">
        <v>2.2000000000000002</v>
      </c>
      <c r="B22" s="72" t="s">
        <v>58</v>
      </c>
      <c r="C22" s="73">
        <v>20</v>
      </c>
      <c r="D22" s="73">
        <v>15</v>
      </c>
      <c r="E22" s="74">
        <v>15</v>
      </c>
      <c r="F22" s="74">
        <v>15</v>
      </c>
      <c r="G22" s="75">
        <f t="shared" si="0"/>
        <v>300</v>
      </c>
      <c r="H22" s="75">
        <f t="shared" si="0"/>
        <v>225</v>
      </c>
      <c r="I22" s="74"/>
      <c r="J22" s="74"/>
      <c r="K22" s="74"/>
      <c r="L22" s="74"/>
      <c r="M22" s="76"/>
      <c r="N22" s="76"/>
      <c r="O22" s="76"/>
      <c r="P22" s="76"/>
      <c r="Q22" s="76"/>
    </row>
    <row r="23" spans="1:17" ht="15.75" x14ac:dyDescent="0.3">
      <c r="A23" s="71" t="s">
        <v>68</v>
      </c>
      <c r="B23" s="72" t="s">
        <v>60</v>
      </c>
      <c r="C23" s="73">
        <v>10</v>
      </c>
      <c r="D23" s="73">
        <v>9</v>
      </c>
      <c r="E23" s="74">
        <v>15</v>
      </c>
      <c r="F23" s="74">
        <v>15</v>
      </c>
      <c r="G23" s="75">
        <f t="shared" si="0"/>
        <v>150</v>
      </c>
      <c r="H23" s="75">
        <f t="shared" si="0"/>
        <v>135</v>
      </c>
      <c r="I23" s="74"/>
      <c r="J23" s="74"/>
      <c r="K23" s="74"/>
      <c r="L23" s="74"/>
      <c r="M23" s="76"/>
      <c r="N23" s="76"/>
      <c r="O23" s="76"/>
      <c r="P23" s="76"/>
      <c r="Q23" s="76"/>
    </row>
    <row r="24" spans="1:17" ht="15.75" x14ac:dyDescent="0.3">
      <c r="A24" s="71" t="s">
        <v>69</v>
      </c>
      <c r="B24" s="72" t="s">
        <v>60</v>
      </c>
      <c r="C24" s="73">
        <v>10</v>
      </c>
      <c r="D24" s="73">
        <v>6</v>
      </c>
      <c r="E24" s="74">
        <v>15</v>
      </c>
      <c r="F24" s="74">
        <v>15</v>
      </c>
      <c r="G24" s="75">
        <f t="shared" si="0"/>
        <v>150</v>
      </c>
      <c r="H24" s="75">
        <f t="shared" si="0"/>
        <v>90</v>
      </c>
      <c r="I24" s="74"/>
      <c r="J24" s="74"/>
      <c r="K24" s="74"/>
      <c r="L24" s="74"/>
      <c r="M24" s="76"/>
      <c r="N24" s="76"/>
      <c r="O24" s="76"/>
      <c r="P24" s="76"/>
      <c r="Q24" s="76"/>
    </row>
    <row r="25" spans="1:17" ht="15.75" x14ac:dyDescent="0.3">
      <c r="A25" s="71">
        <v>2.2999999999999998</v>
      </c>
      <c r="B25" s="72" t="s">
        <v>58</v>
      </c>
      <c r="C25" s="73">
        <v>10</v>
      </c>
      <c r="D25" s="73">
        <v>8</v>
      </c>
      <c r="E25" s="74">
        <v>15</v>
      </c>
      <c r="F25" s="74">
        <v>15</v>
      </c>
      <c r="G25" s="75">
        <f t="shared" si="0"/>
        <v>150</v>
      </c>
      <c r="H25" s="75">
        <f t="shared" si="0"/>
        <v>120</v>
      </c>
      <c r="I25" s="74"/>
      <c r="J25" s="74"/>
      <c r="K25" s="74"/>
      <c r="L25" s="74"/>
      <c r="M25" s="76"/>
      <c r="N25" s="76"/>
      <c r="O25" s="76"/>
      <c r="P25" s="76"/>
      <c r="Q25" s="76"/>
    </row>
    <row r="26" spans="1:17" ht="15.75" x14ac:dyDescent="0.3">
      <c r="A26" s="71" t="s">
        <v>70</v>
      </c>
      <c r="B26" s="72" t="s">
        <v>60</v>
      </c>
      <c r="C26" s="73">
        <v>5</v>
      </c>
      <c r="D26" s="73">
        <v>5</v>
      </c>
      <c r="E26" s="74">
        <v>15</v>
      </c>
      <c r="F26" s="74">
        <v>15</v>
      </c>
      <c r="G26" s="75">
        <f t="shared" si="0"/>
        <v>75</v>
      </c>
      <c r="H26" s="75">
        <f t="shared" si="0"/>
        <v>75</v>
      </c>
      <c r="I26" s="74"/>
      <c r="J26" s="74"/>
      <c r="K26" s="74"/>
      <c r="L26" s="74"/>
      <c r="M26" s="76"/>
      <c r="N26" s="76"/>
      <c r="O26" s="76"/>
      <c r="P26" s="76"/>
      <c r="Q26" s="76"/>
    </row>
    <row r="27" spans="1:17" ht="15.75" x14ac:dyDescent="0.3">
      <c r="A27" s="71" t="s">
        <v>71</v>
      </c>
      <c r="B27" s="72" t="s">
        <v>60</v>
      </c>
      <c r="C27" s="73">
        <v>5</v>
      </c>
      <c r="D27" s="73">
        <v>3</v>
      </c>
      <c r="E27" s="74">
        <v>15</v>
      </c>
      <c r="F27" s="74">
        <v>15</v>
      </c>
      <c r="G27" s="75">
        <f t="shared" si="0"/>
        <v>75</v>
      </c>
      <c r="H27" s="75">
        <f t="shared" si="0"/>
        <v>45</v>
      </c>
      <c r="I27" s="74"/>
      <c r="J27" s="74"/>
      <c r="K27" s="74"/>
      <c r="L27" s="74"/>
      <c r="M27" s="76"/>
      <c r="N27" s="76"/>
      <c r="O27" s="76"/>
      <c r="P27" s="76"/>
      <c r="Q27" s="76"/>
    </row>
  </sheetData>
  <mergeCells count="6">
    <mergeCell ref="K6:L6"/>
    <mergeCell ref="G6:H6"/>
    <mergeCell ref="E6:F6"/>
    <mergeCell ref="C6:D6"/>
    <mergeCell ref="I5:J5"/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54D9-2A76-4D42-9EA6-DA726D68F9F4}">
  <dimension ref="A1"/>
  <sheetViews>
    <sheetView workbookViewId="0">
      <selection activeCell="C7" sqref="C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Normal="100" workbookViewId="0">
      <selection activeCell="H37" sqref="H37"/>
    </sheetView>
  </sheetViews>
  <sheetFormatPr defaultColWidth="9.140625" defaultRowHeight="15.75" x14ac:dyDescent="0.25"/>
  <cols>
    <col min="1" max="1" width="37.7109375" style="1" bestFit="1" customWidth="1"/>
    <col min="2" max="9" width="11.85546875" style="1" customWidth="1"/>
    <col min="10" max="10" width="23.7109375" style="1" customWidth="1"/>
    <col min="11" max="12" width="11.85546875" style="1" customWidth="1"/>
    <col min="13" max="16384" width="9.140625" style="1"/>
  </cols>
  <sheetData>
    <row r="1" spans="1:12" ht="17.25" x14ac:dyDescent="0.3">
      <c r="A1" s="43" t="s">
        <v>27</v>
      </c>
      <c r="B1" s="2"/>
      <c r="C1" s="2"/>
      <c r="D1" s="2"/>
      <c r="E1" s="2"/>
      <c r="F1" s="26"/>
      <c r="G1" s="3"/>
      <c r="H1" s="3"/>
      <c r="I1"/>
      <c r="J1"/>
      <c r="K1"/>
      <c r="L1"/>
    </row>
    <row r="2" spans="1:12" ht="16.5" x14ac:dyDescent="0.3">
      <c r="A2" s="5" t="s">
        <v>0</v>
      </c>
      <c r="B2" s="2"/>
      <c r="C2" s="2"/>
      <c r="D2" s="2"/>
      <c r="E2" s="2"/>
      <c r="F2" s="2"/>
      <c r="G2" s="3"/>
      <c r="H2" s="3"/>
      <c r="I2"/>
      <c r="J2"/>
      <c r="K2"/>
      <c r="L2"/>
    </row>
    <row r="3" spans="1:12" ht="16.5" x14ac:dyDescent="0.3">
      <c r="A3" s="2" t="s">
        <v>25</v>
      </c>
      <c r="B3" s="6"/>
      <c r="C3" s="6"/>
      <c r="D3" s="6"/>
      <c r="E3" s="6"/>
      <c r="F3" s="6"/>
      <c r="G3" s="3"/>
      <c r="H3" s="3"/>
      <c r="I3"/>
      <c r="J3"/>
      <c r="K3"/>
      <c r="L3"/>
    </row>
    <row r="4" spans="1:12" ht="16.5" x14ac:dyDescent="0.3">
      <c r="A4" s="2"/>
      <c r="B4" s="7">
        <v>2016</v>
      </c>
      <c r="C4" s="7">
        <v>2017</v>
      </c>
      <c r="D4" s="7">
        <v>2018</v>
      </c>
      <c r="E4" s="7">
        <v>2019</v>
      </c>
      <c r="F4" s="7">
        <v>2020</v>
      </c>
      <c r="G4" s="3"/>
      <c r="H4" s="3"/>
      <c r="I4"/>
      <c r="J4"/>
      <c r="K4"/>
      <c r="L4"/>
    </row>
    <row r="5" spans="1:12" ht="16.5" x14ac:dyDescent="0.3">
      <c r="A5" s="8" t="s">
        <v>1</v>
      </c>
      <c r="B5" s="9"/>
      <c r="C5" s="9"/>
      <c r="D5" s="9"/>
      <c r="E5" s="9"/>
      <c r="F5" s="9"/>
      <c r="G5" s="3"/>
      <c r="H5" s="3"/>
      <c r="I5"/>
      <c r="J5"/>
      <c r="K5"/>
      <c r="L5"/>
    </row>
    <row r="6" spans="1:12" ht="16.5" x14ac:dyDescent="0.3">
      <c r="A6" s="4" t="s">
        <v>15</v>
      </c>
      <c r="B6" s="9"/>
      <c r="C6" s="9"/>
      <c r="D6" s="9"/>
      <c r="E6" s="9"/>
      <c r="F6" s="9"/>
      <c r="G6" s="3"/>
      <c r="H6" s="3"/>
      <c r="I6"/>
      <c r="J6" s="27"/>
      <c r="K6" s="28"/>
      <c r="L6" s="28"/>
    </row>
    <row r="7" spans="1:12" ht="16.5" x14ac:dyDescent="0.3">
      <c r="A7" s="10" t="s">
        <v>2</v>
      </c>
      <c r="B7" s="9">
        <v>167971.17920000001</v>
      </c>
      <c r="C7" s="9">
        <v>181209.91269787797</v>
      </c>
      <c r="D7" s="9">
        <v>183715.25658300929</v>
      </c>
      <c r="E7" s="9">
        <v>211069.33560660461</v>
      </c>
      <c r="F7" s="9">
        <v>239549.5203651849</v>
      </c>
      <c r="G7" s="3"/>
      <c r="H7" s="3"/>
      <c r="I7"/>
      <c r="J7" s="28"/>
      <c r="K7" s="28"/>
      <c r="L7" s="28"/>
    </row>
    <row r="8" spans="1:12" ht="16.5" x14ac:dyDescent="0.3">
      <c r="A8" s="10" t="s">
        <v>3</v>
      </c>
      <c r="B8" s="9">
        <v>5100.3500000000004</v>
      </c>
      <c r="C8" s="9">
        <v>5904.3</v>
      </c>
      <c r="D8" s="9">
        <v>6567.25</v>
      </c>
      <c r="E8" s="9">
        <v>7117.05</v>
      </c>
      <c r="F8" s="9">
        <v>7538.6</v>
      </c>
      <c r="G8" s="3"/>
      <c r="H8" s="3"/>
      <c r="I8"/>
      <c r="J8" s="28"/>
      <c r="K8" s="28"/>
      <c r="L8" s="28"/>
    </row>
    <row r="9" spans="1:12" ht="16.5" x14ac:dyDescent="0.3">
      <c r="A9" s="10" t="s">
        <v>20</v>
      </c>
      <c r="B9" s="9">
        <v>4806</v>
      </c>
      <c r="C9" s="9">
        <v>5513</v>
      </c>
      <c r="D9" s="9">
        <v>5170</v>
      </c>
      <c r="E9" s="9">
        <v>5998</v>
      </c>
      <c r="F9" s="9">
        <v>5682</v>
      </c>
      <c r="G9" s="3"/>
      <c r="H9" s="3"/>
      <c r="I9"/>
      <c r="J9" s="28"/>
      <c r="K9" s="28"/>
      <c r="L9" s="28"/>
    </row>
    <row r="10" spans="1:12" ht="16.5" x14ac:dyDescent="0.3">
      <c r="A10" s="11" t="s">
        <v>5</v>
      </c>
      <c r="B10" s="12">
        <v>7804.6</v>
      </c>
      <c r="C10" s="12">
        <v>9600.8000000000011</v>
      </c>
      <c r="D10" s="12">
        <v>9824.6</v>
      </c>
      <c r="E10" s="12">
        <v>10530.800000000001</v>
      </c>
      <c r="F10" s="12">
        <v>11342</v>
      </c>
      <c r="G10" s="3"/>
      <c r="H10" s="3"/>
      <c r="I10"/>
      <c r="J10" s="28"/>
      <c r="K10" s="28"/>
      <c r="L10" s="28"/>
    </row>
    <row r="11" spans="1:12" ht="16.5" x14ac:dyDescent="0.3">
      <c r="A11" s="10" t="s">
        <v>16</v>
      </c>
      <c r="B11" s="13">
        <f>SUM(B7:B10)</f>
        <v>185682.12920000002</v>
      </c>
      <c r="C11" s="13">
        <f t="shared" ref="C11:F11" si="0">SUM(C7:C10)</f>
        <v>202228.01269787794</v>
      </c>
      <c r="D11" s="13">
        <f t="shared" si="0"/>
        <v>205277.1065830093</v>
      </c>
      <c r="E11" s="13">
        <f t="shared" si="0"/>
        <v>234715.18560660459</v>
      </c>
      <c r="F11" s="13">
        <f t="shared" si="0"/>
        <v>264112.12036518491</v>
      </c>
      <c r="G11" s="3"/>
      <c r="H11" s="3"/>
      <c r="I11"/>
      <c r="J11" s="28"/>
      <c r="K11" s="28"/>
      <c r="L11" s="28"/>
    </row>
    <row r="12" spans="1:12" ht="16.5" x14ac:dyDescent="0.3">
      <c r="A12" s="14"/>
      <c r="B12" s="9"/>
      <c r="C12" s="9"/>
      <c r="D12" s="9"/>
      <c r="E12" s="9"/>
      <c r="F12" s="9"/>
      <c r="G12" s="3"/>
      <c r="H12" s="3"/>
      <c r="I12"/>
      <c r="J12" s="28"/>
      <c r="K12" s="28"/>
      <c r="L12" s="28"/>
    </row>
    <row r="13" spans="1:12" ht="17.25" x14ac:dyDescent="0.3">
      <c r="A13" s="14" t="s">
        <v>4</v>
      </c>
      <c r="B13" s="9">
        <v>45500</v>
      </c>
      <c r="C13" s="9">
        <v>42350</v>
      </c>
      <c r="D13" s="9">
        <v>40145</v>
      </c>
      <c r="E13" s="9">
        <v>38601.5</v>
      </c>
      <c r="F13" s="9">
        <v>37521.050000000003</v>
      </c>
      <c r="G13" s="3"/>
      <c r="H13" s="3"/>
      <c r="I13"/>
      <c r="J13" s="42" t="s">
        <v>27</v>
      </c>
      <c r="K13" s="29"/>
      <c r="L13" s="29"/>
    </row>
    <row r="14" spans="1:12" ht="16.5" x14ac:dyDescent="0.3">
      <c r="A14" s="14" t="s">
        <v>17</v>
      </c>
      <c r="B14" s="9">
        <v>3580</v>
      </c>
      <c r="C14" s="9">
        <v>3460</v>
      </c>
      <c r="D14" s="9">
        <v>3910</v>
      </c>
      <c r="E14" s="9">
        <v>3870</v>
      </c>
      <c r="F14" s="9">
        <v>3850</v>
      </c>
      <c r="G14" s="3"/>
      <c r="H14" s="3"/>
      <c r="I14"/>
      <c r="J14" s="30"/>
      <c r="K14" s="31"/>
      <c r="L14" s="31"/>
    </row>
    <row r="15" spans="1:12" ht="17.25" thickBot="1" x14ac:dyDescent="0.35">
      <c r="A15" s="15" t="s">
        <v>6</v>
      </c>
      <c r="B15" s="16">
        <f>SUM(B11:B14)</f>
        <v>234762.12920000002</v>
      </c>
      <c r="C15" s="16">
        <f t="shared" ref="C15:F15" si="1">SUM(C11:C14)</f>
        <v>248038.01269787794</v>
      </c>
      <c r="D15" s="16">
        <f t="shared" si="1"/>
        <v>249332.1065830093</v>
      </c>
      <c r="E15" s="16">
        <f t="shared" si="1"/>
        <v>277186.68560660456</v>
      </c>
      <c r="F15" s="16">
        <f t="shared" si="1"/>
        <v>305483.17036518489</v>
      </c>
      <c r="G15" s="3"/>
      <c r="H15" s="3"/>
      <c r="I15"/>
      <c r="J15" s="31"/>
      <c r="K15" s="31"/>
      <c r="L15" s="31"/>
    </row>
    <row r="16" spans="1:12" ht="17.25" thickTop="1" x14ac:dyDescent="0.3">
      <c r="A16" s="17"/>
      <c r="B16" s="18"/>
      <c r="C16" s="18"/>
      <c r="D16" s="18"/>
      <c r="E16" s="18"/>
      <c r="F16" s="18"/>
      <c r="G16" s="3"/>
      <c r="H16" s="3"/>
      <c r="I16"/>
      <c r="J16"/>
      <c r="K16"/>
      <c r="L16"/>
    </row>
    <row r="17" spans="1:12" ht="16.5" x14ac:dyDescent="0.3">
      <c r="A17" s="8" t="s">
        <v>7</v>
      </c>
      <c r="B17" s="9"/>
      <c r="C17" s="9"/>
      <c r="D17" s="9"/>
      <c r="E17" s="9"/>
      <c r="F17" s="9"/>
      <c r="G17" s="3"/>
      <c r="H17" s="3"/>
      <c r="I17"/>
      <c r="J17"/>
      <c r="K17"/>
      <c r="L17"/>
    </row>
    <row r="18" spans="1:12" ht="16.5" x14ac:dyDescent="0.3">
      <c r="A18" s="4" t="s">
        <v>18</v>
      </c>
      <c r="B18" s="9"/>
      <c r="C18" s="9"/>
      <c r="D18" s="9"/>
      <c r="E18" s="9"/>
      <c r="F18" s="9"/>
      <c r="G18" s="3"/>
      <c r="H18" s="3"/>
      <c r="I18"/>
      <c r="J18"/>
      <c r="K18"/>
      <c r="L18"/>
    </row>
    <row r="19" spans="1:12" ht="16.5" x14ac:dyDescent="0.3">
      <c r="A19" s="10" t="s">
        <v>8</v>
      </c>
      <c r="B19" s="9">
        <v>3902.3</v>
      </c>
      <c r="C19" s="9">
        <v>4800.4000000000005</v>
      </c>
      <c r="D19" s="9">
        <v>4912.3</v>
      </c>
      <c r="E19" s="9">
        <v>5265.4000000000005</v>
      </c>
      <c r="F19" s="9">
        <v>5671</v>
      </c>
      <c r="G19" s="3"/>
      <c r="H19" s="3"/>
      <c r="I19"/>
      <c r="J19"/>
      <c r="K19"/>
      <c r="L19"/>
    </row>
    <row r="20" spans="1:12" ht="16.5" x14ac:dyDescent="0.3">
      <c r="A20" s="10" t="s">
        <v>19</v>
      </c>
      <c r="B20" s="9">
        <v>1320</v>
      </c>
      <c r="C20" s="9">
        <v>1541</v>
      </c>
      <c r="D20" s="9">
        <v>1662</v>
      </c>
      <c r="E20" s="9">
        <v>1865</v>
      </c>
      <c r="F20" s="9">
        <v>1899</v>
      </c>
      <c r="G20" s="3"/>
      <c r="H20" s="3"/>
      <c r="I20"/>
      <c r="J20"/>
      <c r="K20"/>
      <c r="L20"/>
    </row>
    <row r="21" spans="1:12" ht="16.5" x14ac:dyDescent="0.3">
      <c r="A21" s="11" t="s">
        <v>21</v>
      </c>
      <c r="B21" s="12">
        <v>1540</v>
      </c>
      <c r="C21" s="12">
        <v>1560</v>
      </c>
      <c r="D21" s="12">
        <v>1853</v>
      </c>
      <c r="E21" s="12">
        <v>1952</v>
      </c>
      <c r="F21" s="12">
        <v>1724</v>
      </c>
      <c r="G21" s="3"/>
      <c r="H21" s="3"/>
      <c r="I21"/>
      <c r="J21"/>
      <c r="K21"/>
      <c r="L21"/>
    </row>
    <row r="22" spans="1:12" ht="16.5" x14ac:dyDescent="0.3">
      <c r="A22" s="10" t="s">
        <v>22</v>
      </c>
      <c r="B22" s="13">
        <f>SUM(B19:B21)</f>
        <v>6762.3</v>
      </c>
      <c r="C22" s="13">
        <f t="shared" ref="C22:F22" si="2">SUM(C19:C21)</f>
        <v>7901.4000000000005</v>
      </c>
      <c r="D22" s="13">
        <f t="shared" si="2"/>
        <v>8427.2999999999993</v>
      </c>
      <c r="E22" s="13">
        <f t="shared" si="2"/>
        <v>9082.4000000000015</v>
      </c>
      <c r="F22" s="13">
        <f t="shared" si="2"/>
        <v>9294</v>
      </c>
      <c r="G22" s="3"/>
      <c r="H22" s="3"/>
      <c r="I22"/>
      <c r="J22"/>
      <c r="K22"/>
      <c r="L22"/>
    </row>
    <row r="23" spans="1:12" ht="16.5" x14ac:dyDescent="0.3">
      <c r="A23" s="10"/>
      <c r="B23" s="13"/>
      <c r="C23" s="13"/>
      <c r="D23" s="13"/>
      <c r="E23" s="13"/>
      <c r="F23" s="13"/>
      <c r="G23" s="3"/>
      <c r="H23" s="3"/>
      <c r="I23"/>
      <c r="J23"/>
      <c r="K23"/>
      <c r="L23"/>
    </row>
    <row r="24" spans="1:12" ht="16.5" x14ac:dyDescent="0.3">
      <c r="A24" s="4" t="s">
        <v>23</v>
      </c>
      <c r="B24" s="9">
        <v>50000</v>
      </c>
      <c r="C24" s="9">
        <v>50000</v>
      </c>
      <c r="D24" s="9">
        <v>30000</v>
      </c>
      <c r="E24" s="9">
        <v>30000</v>
      </c>
      <c r="F24" s="9">
        <v>30000</v>
      </c>
      <c r="G24" s="3"/>
      <c r="H24" s="3"/>
      <c r="I24"/>
      <c r="J24"/>
      <c r="K24"/>
      <c r="L24"/>
    </row>
    <row r="25" spans="1:12" ht="16.5" x14ac:dyDescent="0.3">
      <c r="A25" s="4" t="s">
        <v>24</v>
      </c>
      <c r="B25" s="9">
        <v>5526</v>
      </c>
      <c r="C25" s="9">
        <v>5872</v>
      </c>
      <c r="D25" s="9">
        <v>5565</v>
      </c>
      <c r="E25" s="9">
        <v>6051</v>
      </c>
      <c r="F25" s="9">
        <v>5909</v>
      </c>
      <c r="G25" s="3"/>
      <c r="H25" s="3"/>
      <c r="I25"/>
      <c r="J25"/>
      <c r="K25"/>
      <c r="L25"/>
    </row>
    <row r="26" spans="1:12" ht="16.5" x14ac:dyDescent="0.3">
      <c r="A26" s="19" t="s">
        <v>9</v>
      </c>
      <c r="B26" s="20">
        <f>SUM(B22:B25)</f>
        <v>62288.3</v>
      </c>
      <c r="C26" s="20">
        <f t="shared" ref="C26:F26" si="3">SUM(C22:C25)</f>
        <v>63773.4</v>
      </c>
      <c r="D26" s="20">
        <f t="shared" si="3"/>
        <v>43992.3</v>
      </c>
      <c r="E26" s="20">
        <f t="shared" si="3"/>
        <v>45133.4</v>
      </c>
      <c r="F26" s="20">
        <f t="shared" si="3"/>
        <v>45203</v>
      </c>
      <c r="G26" s="3"/>
      <c r="H26" s="3"/>
      <c r="I26"/>
      <c r="J26"/>
      <c r="K26"/>
      <c r="L26"/>
    </row>
    <row r="27" spans="1:12" ht="16.5" x14ac:dyDescent="0.3">
      <c r="A27" s="17"/>
      <c r="B27" s="21"/>
      <c r="C27" s="21"/>
      <c r="D27" s="21"/>
      <c r="E27" s="21"/>
      <c r="F27" s="21"/>
      <c r="G27" s="3"/>
      <c r="H27" s="3"/>
      <c r="I27"/>
      <c r="J27"/>
      <c r="K27"/>
      <c r="L27"/>
    </row>
    <row r="28" spans="1:12" ht="16.5" x14ac:dyDescent="0.3">
      <c r="A28" s="8" t="s">
        <v>10</v>
      </c>
      <c r="B28" s="9"/>
      <c r="C28" s="9"/>
      <c r="D28" s="9"/>
      <c r="E28" s="9"/>
      <c r="F28" s="9"/>
      <c r="G28" s="3"/>
      <c r="H28" s="3"/>
      <c r="I28"/>
      <c r="J28"/>
      <c r="K28"/>
      <c r="L28"/>
    </row>
    <row r="29" spans="1:12" ht="16.5" x14ac:dyDescent="0.3">
      <c r="A29" s="4" t="s">
        <v>11</v>
      </c>
      <c r="B29" s="9">
        <v>170000</v>
      </c>
      <c r="C29" s="9">
        <v>170000</v>
      </c>
      <c r="D29" s="9">
        <v>170000</v>
      </c>
      <c r="E29" s="9">
        <v>170000</v>
      </c>
      <c r="F29" s="9">
        <v>170000</v>
      </c>
      <c r="G29" s="3"/>
      <c r="H29" s="3"/>
      <c r="I29"/>
      <c r="J29"/>
      <c r="K29"/>
      <c r="L29"/>
    </row>
    <row r="30" spans="1:12" ht="16.5" x14ac:dyDescent="0.3">
      <c r="A30" s="4" t="s">
        <v>12</v>
      </c>
      <c r="B30" s="9">
        <v>2473.8292000000001</v>
      </c>
      <c r="C30" s="9">
        <v>14264.612697877968</v>
      </c>
      <c r="D30" s="9">
        <v>35339.806583009296</v>
      </c>
      <c r="E30" s="9">
        <v>62053.285606604608</v>
      </c>
      <c r="F30" s="9">
        <v>90280.170365184895</v>
      </c>
      <c r="G30" s="3"/>
      <c r="H30" s="3"/>
      <c r="I30"/>
      <c r="J30"/>
      <c r="K30"/>
      <c r="L30"/>
    </row>
    <row r="31" spans="1:12" ht="16.5" x14ac:dyDescent="0.3">
      <c r="A31" s="22" t="s">
        <v>10</v>
      </c>
      <c r="B31" s="23">
        <f>SUM(B29:B30)</f>
        <v>172473.82920000001</v>
      </c>
      <c r="C31" s="23">
        <f t="shared" ref="C31:F31" si="4">SUM(C29:C30)</f>
        <v>184264.61269787798</v>
      </c>
      <c r="D31" s="23">
        <f t="shared" si="4"/>
        <v>205339.80658300931</v>
      </c>
      <c r="E31" s="23">
        <f t="shared" si="4"/>
        <v>232053.28560660459</v>
      </c>
      <c r="F31" s="23">
        <f t="shared" si="4"/>
        <v>260280.17036518489</v>
      </c>
      <c r="G31" s="3"/>
      <c r="H31" s="3"/>
      <c r="I31"/>
      <c r="J31"/>
      <c r="K31"/>
      <c r="L31"/>
    </row>
    <row r="32" spans="1:12" ht="17.25" thickBot="1" x14ac:dyDescent="0.35">
      <c r="A32" s="15" t="s">
        <v>13</v>
      </c>
      <c r="B32" s="16">
        <f>B26+B31</f>
        <v>234762.12920000002</v>
      </c>
      <c r="C32" s="16">
        <f t="shared" ref="C32:F32" si="5">C26+C31</f>
        <v>248038.01269787797</v>
      </c>
      <c r="D32" s="16">
        <f t="shared" si="5"/>
        <v>249332.1065830093</v>
      </c>
      <c r="E32" s="16">
        <f t="shared" si="5"/>
        <v>277186.68560660462</v>
      </c>
      <c r="F32" s="16">
        <f t="shared" si="5"/>
        <v>305483.17036518489</v>
      </c>
      <c r="G32" s="3"/>
      <c r="H32" s="3"/>
      <c r="I32"/>
      <c r="J32"/>
      <c r="K32"/>
      <c r="L32"/>
    </row>
    <row r="33" spans="1:12" ht="17.25" thickTop="1" x14ac:dyDescent="0.3">
      <c r="A33" s="4"/>
      <c r="B33" s="9"/>
      <c r="C33" s="9"/>
      <c r="D33" s="9"/>
      <c r="E33" s="9"/>
      <c r="F33" s="9"/>
      <c r="G33" s="3"/>
      <c r="H33" s="3"/>
      <c r="I33"/>
      <c r="J33"/>
      <c r="K33"/>
      <c r="L33"/>
    </row>
    <row r="34" spans="1:12" ht="16.5" x14ac:dyDescent="0.3">
      <c r="A34" s="24" t="s">
        <v>14</v>
      </c>
      <c r="B34" s="25">
        <f t="shared" ref="B34:F34" si="6">B32-B15</f>
        <v>0</v>
      </c>
      <c r="C34" s="25">
        <f t="shared" si="6"/>
        <v>0</v>
      </c>
      <c r="D34" s="25">
        <f t="shared" si="6"/>
        <v>0</v>
      </c>
      <c r="E34" s="25">
        <f t="shared" si="6"/>
        <v>0</v>
      </c>
      <c r="F34" s="25">
        <f t="shared" si="6"/>
        <v>0</v>
      </c>
      <c r="G34" s="3"/>
      <c r="H34" s="3"/>
      <c r="I34"/>
      <c r="J34"/>
      <c r="K34"/>
      <c r="L34"/>
    </row>
    <row r="35" spans="1:12" customFormat="1" x14ac:dyDescent="0.3">
      <c r="A35" s="3"/>
      <c r="B35" s="3"/>
      <c r="C35" s="3"/>
      <c r="D35" s="3"/>
      <c r="E35" s="3"/>
      <c r="F35" s="3"/>
      <c r="G35" s="3"/>
      <c r="H35" s="3"/>
    </row>
    <row r="36" spans="1:12" customFormat="1" ht="15" x14ac:dyDescent="0.25"/>
    <row r="37" spans="1:12" customFormat="1" ht="15" x14ac:dyDescent="0.25"/>
    <row r="38" spans="1:12" customFormat="1" ht="15" x14ac:dyDescent="0.25"/>
    <row r="39" spans="1:12" customFormat="1" ht="15" x14ac:dyDescent="0.25"/>
    <row r="40" spans="1:12" customFormat="1" ht="15" x14ac:dyDescent="0.25"/>
    <row r="41" spans="1:12" customFormat="1" ht="15" x14ac:dyDescent="0.25"/>
    <row r="42" spans="1:12" customFormat="1" ht="15" x14ac:dyDescent="0.25"/>
    <row r="43" spans="1:12" customFormat="1" ht="15" x14ac:dyDescent="0.25"/>
    <row r="44" spans="1:12" customFormat="1" ht="15" x14ac:dyDescent="0.25"/>
    <row r="45" spans="1:12" customFormat="1" ht="15" x14ac:dyDescent="0.25"/>
    <row r="46" spans="1:12" customFormat="1" ht="15" x14ac:dyDescent="0.25"/>
    <row r="47" spans="1:12" customFormat="1" ht="15" x14ac:dyDescent="0.25"/>
    <row r="48" spans="1:12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</sheetData>
  <conditionalFormatting sqref="A1:A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 Page</vt:lpstr>
      <vt:lpstr>sensitivity analysis model</vt:lpstr>
      <vt:lpstr>Project Budget</vt:lpstr>
      <vt:lpstr>Sheet1</vt:lpstr>
      <vt:lpstr> Balance Sheet Model</vt:lpstr>
      <vt:lpstr>' Balance Sheet Model'!Print_Area</vt:lpstr>
      <vt:lpstr>'Cover Page'!Print_Area</vt:lpstr>
      <vt:lpstr>' Balance Sheet Model'!Print_Titles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Vipond</dc:creator>
  <cp:lastModifiedBy>Clem</cp:lastModifiedBy>
  <cp:lastPrinted>2014-12-13T23:43:21Z</cp:lastPrinted>
  <dcterms:created xsi:type="dcterms:W3CDTF">2014-11-08T22:00:02Z</dcterms:created>
  <dcterms:modified xsi:type="dcterms:W3CDTF">2021-05-12T09:20:59Z</dcterms:modified>
</cp:coreProperties>
</file>